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Course\Work67-2\344-492-Project\Project-2567\Score\"/>
    </mc:Choice>
  </mc:AlternateContent>
  <bookViews>
    <workbookView xWindow="0" yWindow="0" windowWidth="23040" windowHeight="9420" tabRatio="614" activeTab="1"/>
  </bookViews>
  <sheets>
    <sheet name="Student" sheetId="1" r:id="rId1"/>
    <sheet name="แบบบันทึก" sheetId="2" r:id="rId2"/>
    <sheet name="ใบบันทึก" sheetId="3" r:id="rId3"/>
    <sheet name="ความถี่" sheetId="4" r:id="rId4"/>
    <sheet name="Criteria" sheetId="5" r:id="rId5"/>
    <sheet name="Advisor" sheetId="6" r:id="rId6"/>
    <sheet name="Project" sheetId="7" r:id="rId7"/>
    <sheet name="ReadAdvisor" sheetId="8" r:id="rId8"/>
    <sheet name="ReadProject" sheetId="9" r:id="rId9"/>
    <sheet name="Upload" sheetId="10" r:id="rId10"/>
  </sheets>
  <definedNames>
    <definedName name="_xlnm.Print_Area" localSheetId="3">ความถี่!$A$1:$H$35</definedName>
    <definedName name="_xlnm.Print_Area" localSheetId="1">แบบบันทึก!$A$1:$J$31</definedName>
    <definedName name="_xlnm.Print_Area" localSheetId="2">ใบบันทึก!$A$1:$I$65</definedName>
    <definedName name="_xlnm.Print_Titles" localSheetId="2">ใบบันทึก!$1:$3</definedName>
  </definedNames>
  <calcPr calcId="152511"/>
</workbook>
</file>

<file path=xl/calcChain.xml><?xml version="1.0" encoding="utf-8"?>
<calcChain xmlns="http://schemas.openxmlformats.org/spreadsheetml/2006/main">
  <c r="C13" i="5" l="1"/>
  <c r="D29" i="7" l="1"/>
  <c r="G29" i="7" s="1"/>
  <c r="D28" i="7"/>
  <c r="D27" i="7"/>
  <c r="G27" i="7" s="1"/>
  <c r="D26" i="7"/>
  <c r="D25" i="7"/>
  <c r="G25" i="7" s="1"/>
  <c r="D24" i="7"/>
  <c r="D23" i="7"/>
  <c r="G23" i="7" s="1"/>
  <c r="D22" i="7"/>
  <c r="D21" i="7"/>
  <c r="G21" i="7" s="1"/>
  <c r="D20" i="7"/>
  <c r="D19" i="7"/>
  <c r="G19" i="7" s="1"/>
  <c r="D18" i="7"/>
  <c r="D17" i="7"/>
  <c r="G17" i="7" s="1"/>
  <c r="D16" i="7"/>
  <c r="D15" i="7"/>
  <c r="G15" i="7" s="1"/>
  <c r="D14" i="7"/>
  <c r="D13" i="7"/>
  <c r="G13" i="7" s="1"/>
  <c r="D12" i="7"/>
  <c r="D11" i="7"/>
  <c r="G11" i="7" s="1"/>
  <c r="D10" i="7"/>
  <c r="D9" i="7"/>
  <c r="G9" i="7" s="1"/>
  <c r="D8" i="7"/>
  <c r="D7" i="7"/>
  <c r="G7" i="7" s="1"/>
  <c r="D6" i="7"/>
  <c r="D5" i="7"/>
  <c r="G5" i="7" s="1"/>
  <c r="D4" i="7"/>
  <c r="D3" i="7"/>
  <c r="G3" i="7" s="1"/>
  <c r="D2" i="7"/>
  <c r="D29" i="6"/>
  <c r="E29" i="6" s="1"/>
  <c r="D29" i="1" s="1"/>
  <c r="D28" i="6"/>
  <c r="E28" i="6" s="1"/>
  <c r="D28" i="1" s="1"/>
  <c r="D27" i="6"/>
  <c r="E27" i="6" s="1"/>
  <c r="D27" i="1" s="1"/>
  <c r="D26" i="6"/>
  <c r="E26" i="6" s="1"/>
  <c r="D25" i="6"/>
  <c r="E25" i="6" s="1"/>
  <c r="D25" i="1" s="1"/>
  <c r="E27" i="3" s="1"/>
  <c r="D24" i="6"/>
  <c r="E24" i="6" s="1"/>
  <c r="D23" i="6"/>
  <c r="E23" i="6" s="1"/>
  <c r="D22" i="6"/>
  <c r="E22" i="6" s="1"/>
  <c r="D22" i="1" s="1"/>
  <c r="E24" i="3" s="1"/>
  <c r="D21" i="6"/>
  <c r="E21" i="6" s="1"/>
  <c r="D20" i="6"/>
  <c r="E20" i="6" s="1"/>
  <c r="D20" i="1" s="1"/>
  <c r="D19" i="6"/>
  <c r="E19" i="6" s="1"/>
  <c r="D19" i="1" s="1"/>
  <c r="D18" i="6"/>
  <c r="E18" i="6" s="1"/>
  <c r="D18" i="1" s="1"/>
  <c r="D17" i="6"/>
  <c r="E17" i="6" s="1"/>
  <c r="D17" i="1" s="1"/>
  <c r="E19" i="3" s="1"/>
  <c r="D16" i="6"/>
  <c r="E16" i="6" s="1"/>
  <c r="D15" i="6"/>
  <c r="E15" i="6" s="1"/>
  <c r="D15" i="1" s="1"/>
  <c r="D14" i="6"/>
  <c r="E14" i="6" s="1"/>
  <c r="D14" i="1" s="1"/>
  <c r="E16" i="3" s="1"/>
  <c r="D13" i="6"/>
  <c r="E13" i="6" s="1"/>
  <c r="D13" i="1" s="1"/>
  <c r="D12" i="6"/>
  <c r="E12" i="6" s="1"/>
  <c r="D12" i="1" s="1"/>
  <c r="D11" i="6"/>
  <c r="E11" i="6" s="1"/>
  <c r="D11" i="1" s="1"/>
  <c r="D10" i="6"/>
  <c r="E10" i="6" s="1"/>
  <c r="D9" i="6"/>
  <c r="E9" i="6" s="1"/>
  <c r="D9" i="1" s="1"/>
  <c r="E11" i="3" s="1"/>
  <c r="D8" i="6"/>
  <c r="E8" i="6" s="1"/>
  <c r="D7" i="6"/>
  <c r="E7" i="6" s="1"/>
  <c r="D6" i="6"/>
  <c r="E6" i="6" s="1"/>
  <c r="D6" i="1" s="1"/>
  <c r="E8" i="3" s="1"/>
  <c r="D5" i="6"/>
  <c r="E5" i="6" s="1"/>
  <c r="D4" i="6"/>
  <c r="E4" i="6" s="1"/>
  <c r="D4" i="1" s="1"/>
  <c r="D3" i="6"/>
  <c r="E3" i="6" s="1"/>
  <c r="D3" i="1" s="1"/>
  <c r="D2" i="6"/>
  <c r="E2" i="6" s="1"/>
  <c r="D2" i="1" s="1"/>
  <c r="B24" i="5"/>
  <c r="E35" i="4" s="1"/>
  <c r="C15" i="5"/>
  <c r="C14" i="5"/>
  <c r="H2" i="2"/>
  <c r="C12" i="5"/>
  <c r="C11" i="5"/>
  <c r="F2" i="4" s="1"/>
  <c r="C10" i="5"/>
  <c r="A2" i="4"/>
  <c r="I103" i="3"/>
  <c r="H103" i="3"/>
  <c r="G103" i="3"/>
  <c r="F103" i="3"/>
  <c r="E103" i="3"/>
  <c r="C103" i="3"/>
  <c r="B103" i="3"/>
  <c r="I102" i="3"/>
  <c r="H102" i="3"/>
  <c r="G102" i="3"/>
  <c r="F102" i="3"/>
  <c r="E102" i="3"/>
  <c r="C102" i="3"/>
  <c r="B102" i="3"/>
  <c r="I101" i="3"/>
  <c r="H101" i="3"/>
  <c r="G101" i="3"/>
  <c r="F101" i="3"/>
  <c r="E101" i="3"/>
  <c r="C101" i="3"/>
  <c r="B101" i="3"/>
  <c r="I100" i="3"/>
  <c r="H100" i="3"/>
  <c r="G100" i="3"/>
  <c r="F100" i="3"/>
  <c r="E100" i="3"/>
  <c r="C100" i="3"/>
  <c r="B100" i="3"/>
  <c r="I99" i="3"/>
  <c r="H99" i="3"/>
  <c r="G99" i="3"/>
  <c r="F99" i="3"/>
  <c r="E99" i="3"/>
  <c r="C99" i="3"/>
  <c r="B99" i="3"/>
  <c r="I98" i="3"/>
  <c r="H98" i="3"/>
  <c r="G98" i="3"/>
  <c r="F98" i="3"/>
  <c r="E98" i="3"/>
  <c r="C98" i="3"/>
  <c r="B98" i="3"/>
  <c r="I97" i="3"/>
  <c r="H97" i="3"/>
  <c r="G97" i="3"/>
  <c r="F97" i="3"/>
  <c r="E97" i="3"/>
  <c r="C97" i="3"/>
  <c r="B97" i="3"/>
  <c r="I96" i="3"/>
  <c r="H96" i="3"/>
  <c r="G96" i="3"/>
  <c r="F96" i="3"/>
  <c r="E96" i="3"/>
  <c r="C96" i="3"/>
  <c r="B96" i="3"/>
  <c r="I95" i="3"/>
  <c r="H95" i="3"/>
  <c r="G95" i="3"/>
  <c r="F95" i="3"/>
  <c r="E95" i="3"/>
  <c r="C95" i="3"/>
  <c r="B95" i="3"/>
  <c r="I94" i="3"/>
  <c r="H94" i="3"/>
  <c r="G94" i="3"/>
  <c r="F94" i="3"/>
  <c r="E94" i="3"/>
  <c r="C94" i="3"/>
  <c r="B94" i="3"/>
  <c r="I93" i="3"/>
  <c r="H93" i="3"/>
  <c r="G93" i="3"/>
  <c r="F93" i="3"/>
  <c r="E93" i="3"/>
  <c r="C93" i="3"/>
  <c r="B93" i="3"/>
  <c r="I92" i="3"/>
  <c r="H92" i="3"/>
  <c r="G92" i="3"/>
  <c r="F92" i="3"/>
  <c r="E92" i="3"/>
  <c r="C92" i="3"/>
  <c r="B92" i="3"/>
  <c r="I91" i="3"/>
  <c r="H91" i="3"/>
  <c r="G91" i="3"/>
  <c r="F91" i="3"/>
  <c r="E91" i="3"/>
  <c r="C91" i="3"/>
  <c r="B91" i="3"/>
  <c r="I90" i="3"/>
  <c r="H90" i="3"/>
  <c r="G90" i="3"/>
  <c r="F90" i="3"/>
  <c r="E90" i="3"/>
  <c r="C90" i="3"/>
  <c r="B90" i="3"/>
  <c r="I89" i="3"/>
  <c r="H89" i="3"/>
  <c r="G89" i="3"/>
  <c r="F89" i="3"/>
  <c r="E89" i="3"/>
  <c r="C89" i="3"/>
  <c r="B89" i="3"/>
  <c r="I88" i="3"/>
  <c r="H88" i="3"/>
  <c r="G88" i="3"/>
  <c r="F88" i="3"/>
  <c r="E88" i="3"/>
  <c r="C88" i="3"/>
  <c r="B88" i="3"/>
  <c r="I87" i="3"/>
  <c r="H87" i="3"/>
  <c r="G87" i="3"/>
  <c r="F87" i="3"/>
  <c r="E87" i="3"/>
  <c r="C87" i="3"/>
  <c r="B87" i="3"/>
  <c r="I86" i="3"/>
  <c r="H86" i="3"/>
  <c r="G86" i="3"/>
  <c r="F86" i="3"/>
  <c r="E86" i="3"/>
  <c r="C86" i="3"/>
  <c r="B86" i="3"/>
  <c r="I85" i="3"/>
  <c r="H85" i="3"/>
  <c r="G85" i="3"/>
  <c r="F85" i="3"/>
  <c r="E85" i="3"/>
  <c r="C85" i="3"/>
  <c r="B85" i="3"/>
  <c r="I84" i="3"/>
  <c r="H84" i="3"/>
  <c r="G84" i="3"/>
  <c r="F84" i="3"/>
  <c r="E84" i="3"/>
  <c r="C84" i="3"/>
  <c r="B84" i="3"/>
  <c r="I83" i="3"/>
  <c r="H83" i="3"/>
  <c r="G83" i="3"/>
  <c r="F83" i="3"/>
  <c r="E83" i="3"/>
  <c r="C83" i="3"/>
  <c r="B83" i="3"/>
  <c r="I82" i="3"/>
  <c r="H82" i="3"/>
  <c r="G82" i="3"/>
  <c r="F82" i="3"/>
  <c r="E82" i="3"/>
  <c r="C82" i="3"/>
  <c r="B82" i="3"/>
  <c r="I81" i="3"/>
  <c r="H81" i="3"/>
  <c r="G81" i="3"/>
  <c r="F81" i="3"/>
  <c r="E81" i="3"/>
  <c r="C81" i="3"/>
  <c r="B81" i="3"/>
  <c r="I80" i="3"/>
  <c r="H80" i="3"/>
  <c r="G80" i="3"/>
  <c r="F80" i="3"/>
  <c r="E80" i="3"/>
  <c r="C80" i="3"/>
  <c r="B80" i="3"/>
  <c r="I79" i="3"/>
  <c r="H79" i="3"/>
  <c r="G79" i="3"/>
  <c r="F79" i="3"/>
  <c r="E79" i="3"/>
  <c r="C79" i="3"/>
  <c r="B79" i="3"/>
  <c r="I78" i="3"/>
  <c r="H78" i="3"/>
  <c r="G78" i="3"/>
  <c r="F78" i="3"/>
  <c r="E78" i="3"/>
  <c r="C78" i="3"/>
  <c r="B78" i="3"/>
  <c r="I77" i="3"/>
  <c r="H77" i="3"/>
  <c r="G77" i="3"/>
  <c r="F77" i="3"/>
  <c r="E77" i="3"/>
  <c r="C77" i="3"/>
  <c r="B77" i="3"/>
  <c r="I76" i="3"/>
  <c r="H76" i="3"/>
  <c r="G76" i="3"/>
  <c r="F76" i="3"/>
  <c r="E76" i="3"/>
  <c r="C76" i="3"/>
  <c r="B76" i="3"/>
  <c r="I75" i="3"/>
  <c r="H75" i="3"/>
  <c r="G75" i="3"/>
  <c r="F75" i="3"/>
  <c r="E75" i="3"/>
  <c r="C75" i="3"/>
  <c r="B75" i="3"/>
  <c r="I74" i="3"/>
  <c r="H74" i="3"/>
  <c r="G74" i="3"/>
  <c r="F74" i="3"/>
  <c r="E74" i="3"/>
  <c r="C74" i="3"/>
  <c r="B74" i="3"/>
  <c r="I73" i="3"/>
  <c r="H73" i="3"/>
  <c r="G73" i="3"/>
  <c r="F73" i="3"/>
  <c r="E73" i="3"/>
  <c r="C73" i="3"/>
  <c r="B73" i="3"/>
  <c r="I72" i="3"/>
  <c r="H72" i="3"/>
  <c r="G72" i="3"/>
  <c r="F72" i="3"/>
  <c r="E72" i="3"/>
  <c r="C72" i="3"/>
  <c r="B72" i="3"/>
  <c r="I71" i="3"/>
  <c r="H71" i="3"/>
  <c r="G71" i="3"/>
  <c r="F71" i="3"/>
  <c r="E71" i="3"/>
  <c r="C71" i="3"/>
  <c r="B71" i="3"/>
  <c r="I70" i="3"/>
  <c r="H70" i="3"/>
  <c r="G70" i="3"/>
  <c r="F70" i="3"/>
  <c r="E70" i="3"/>
  <c r="C70" i="3"/>
  <c r="B70" i="3"/>
  <c r="I69" i="3"/>
  <c r="H69" i="3"/>
  <c r="G69" i="3"/>
  <c r="F69" i="3"/>
  <c r="E69" i="3"/>
  <c r="C69" i="3"/>
  <c r="B69" i="3"/>
  <c r="I68" i="3"/>
  <c r="H68" i="3"/>
  <c r="G68" i="3"/>
  <c r="F68" i="3"/>
  <c r="E68" i="3"/>
  <c r="C68" i="3"/>
  <c r="B68" i="3"/>
  <c r="I67" i="3"/>
  <c r="H67" i="3"/>
  <c r="G67" i="3"/>
  <c r="F67" i="3"/>
  <c r="E67" i="3"/>
  <c r="C67" i="3"/>
  <c r="B67" i="3"/>
  <c r="I66" i="3"/>
  <c r="H66" i="3"/>
  <c r="G66" i="3"/>
  <c r="F66" i="3"/>
  <c r="E66" i="3"/>
  <c r="C66" i="3"/>
  <c r="B66" i="3"/>
  <c r="I65" i="3"/>
  <c r="H65" i="3"/>
  <c r="G65" i="3"/>
  <c r="F65" i="3"/>
  <c r="E65" i="3"/>
  <c r="C65" i="3"/>
  <c r="B65" i="3"/>
  <c r="I64" i="3"/>
  <c r="H64" i="3"/>
  <c r="G64" i="3"/>
  <c r="F64" i="3"/>
  <c r="E64" i="3"/>
  <c r="C64" i="3"/>
  <c r="B64" i="3"/>
  <c r="I63" i="3"/>
  <c r="H63" i="3"/>
  <c r="G63" i="3"/>
  <c r="F63" i="3"/>
  <c r="E63" i="3"/>
  <c r="C63" i="3"/>
  <c r="B63" i="3"/>
  <c r="I62" i="3"/>
  <c r="H62" i="3"/>
  <c r="G62" i="3"/>
  <c r="F62" i="3"/>
  <c r="E62" i="3"/>
  <c r="C62" i="3"/>
  <c r="B62" i="3"/>
  <c r="I61" i="3"/>
  <c r="H61" i="3"/>
  <c r="G61" i="3"/>
  <c r="F61" i="3"/>
  <c r="E61" i="3"/>
  <c r="C61" i="3"/>
  <c r="B61" i="3"/>
  <c r="I60" i="3"/>
  <c r="H60" i="3"/>
  <c r="G60" i="3"/>
  <c r="F60" i="3"/>
  <c r="E60" i="3"/>
  <c r="C60" i="3"/>
  <c r="B60" i="3"/>
  <c r="I59" i="3"/>
  <c r="H59" i="3"/>
  <c r="G59" i="3"/>
  <c r="F59" i="3"/>
  <c r="E59" i="3"/>
  <c r="C59" i="3"/>
  <c r="B59" i="3"/>
  <c r="I58" i="3"/>
  <c r="H58" i="3"/>
  <c r="G58" i="3"/>
  <c r="F58" i="3"/>
  <c r="E58" i="3"/>
  <c r="C58" i="3"/>
  <c r="B58" i="3"/>
  <c r="I57" i="3"/>
  <c r="H57" i="3"/>
  <c r="G57" i="3"/>
  <c r="F57" i="3"/>
  <c r="E57" i="3"/>
  <c r="C57" i="3"/>
  <c r="B57" i="3"/>
  <c r="I56" i="3"/>
  <c r="H56" i="3"/>
  <c r="G56" i="3"/>
  <c r="F56" i="3"/>
  <c r="E56" i="3"/>
  <c r="C56" i="3"/>
  <c r="B56" i="3"/>
  <c r="I55" i="3"/>
  <c r="H55" i="3"/>
  <c r="G55" i="3"/>
  <c r="F55" i="3"/>
  <c r="E55" i="3"/>
  <c r="C55" i="3"/>
  <c r="B55" i="3"/>
  <c r="I54" i="3"/>
  <c r="H54" i="3"/>
  <c r="G54" i="3"/>
  <c r="F54" i="3"/>
  <c r="E54" i="3"/>
  <c r="C54" i="3"/>
  <c r="B54" i="3"/>
  <c r="I53" i="3"/>
  <c r="H53" i="3"/>
  <c r="G53" i="3"/>
  <c r="F53" i="3"/>
  <c r="E53" i="3"/>
  <c r="C53" i="3"/>
  <c r="B53" i="3"/>
  <c r="I52" i="3"/>
  <c r="H52" i="3"/>
  <c r="G52" i="3"/>
  <c r="F52" i="3"/>
  <c r="E52" i="3"/>
  <c r="C52" i="3"/>
  <c r="B52" i="3"/>
  <c r="I51" i="3"/>
  <c r="H51" i="3"/>
  <c r="G51" i="3"/>
  <c r="F51" i="3"/>
  <c r="E51" i="3"/>
  <c r="C51" i="3"/>
  <c r="B51" i="3"/>
  <c r="I50" i="3"/>
  <c r="H50" i="3"/>
  <c r="G50" i="3"/>
  <c r="F50" i="3"/>
  <c r="E50" i="3"/>
  <c r="C50" i="3"/>
  <c r="B50" i="3"/>
  <c r="I49" i="3"/>
  <c r="H49" i="3"/>
  <c r="G49" i="3"/>
  <c r="F49" i="3"/>
  <c r="E49" i="3"/>
  <c r="C49" i="3"/>
  <c r="B49" i="3"/>
  <c r="I48" i="3"/>
  <c r="H48" i="3"/>
  <c r="G48" i="3"/>
  <c r="F48" i="3"/>
  <c r="E48" i="3"/>
  <c r="C48" i="3"/>
  <c r="B48" i="3"/>
  <c r="I47" i="3"/>
  <c r="H47" i="3"/>
  <c r="G47" i="3"/>
  <c r="F47" i="3"/>
  <c r="E47" i="3"/>
  <c r="C47" i="3"/>
  <c r="B47" i="3"/>
  <c r="I46" i="3"/>
  <c r="H46" i="3"/>
  <c r="G46" i="3"/>
  <c r="F46" i="3"/>
  <c r="E46" i="3"/>
  <c r="C46" i="3"/>
  <c r="B46" i="3"/>
  <c r="I45" i="3"/>
  <c r="H45" i="3"/>
  <c r="G45" i="3"/>
  <c r="F45" i="3"/>
  <c r="E45" i="3"/>
  <c r="C45" i="3"/>
  <c r="B45" i="3"/>
  <c r="I44" i="3"/>
  <c r="H44" i="3"/>
  <c r="G44" i="3"/>
  <c r="F44" i="3"/>
  <c r="E44" i="3"/>
  <c r="C44" i="3"/>
  <c r="B44" i="3"/>
  <c r="I43" i="3"/>
  <c r="H43" i="3"/>
  <c r="G43" i="3"/>
  <c r="F43" i="3"/>
  <c r="E43" i="3"/>
  <c r="C43" i="3"/>
  <c r="B43" i="3"/>
  <c r="I42" i="3"/>
  <c r="H42" i="3"/>
  <c r="G42" i="3"/>
  <c r="F42" i="3"/>
  <c r="E42" i="3"/>
  <c r="C42" i="3"/>
  <c r="B42" i="3"/>
  <c r="I41" i="3"/>
  <c r="H41" i="3"/>
  <c r="G41" i="3"/>
  <c r="F41" i="3"/>
  <c r="E41" i="3"/>
  <c r="C41" i="3"/>
  <c r="B41" i="3"/>
  <c r="I40" i="3"/>
  <c r="H40" i="3"/>
  <c r="G40" i="3"/>
  <c r="F40" i="3"/>
  <c r="E40" i="3"/>
  <c r="C40" i="3"/>
  <c r="B40" i="3"/>
  <c r="I39" i="3"/>
  <c r="H39" i="3"/>
  <c r="G39" i="3"/>
  <c r="F39" i="3"/>
  <c r="E39" i="3"/>
  <c r="C39" i="3"/>
  <c r="B39" i="3"/>
  <c r="I38" i="3"/>
  <c r="H38" i="3"/>
  <c r="G38" i="3"/>
  <c r="F38" i="3"/>
  <c r="E38" i="3"/>
  <c r="C38" i="3"/>
  <c r="B38" i="3"/>
  <c r="I37" i="3"/>
  <c r="H37" i="3"/>
  <c r="G37" i="3"/>
  <c r="F37" i="3"/>
  <c r="E37" i="3"/>
  <c r="C37" i="3"/>
  <c r="B37" i="3"/>
  <c r="I36" i="3"/>
  <c r="H36" i="3"/>
  <c r="G36" i="3"/>
  <c r="F36" i="3"/>
  <c r="E36" i="3"/>
  <c r="C36" i="3"/>
  <c r="B36" i="3"/>
  <c r="I35" i="3"/>
  <c r="H35" i="3"/>
  <c r="G35" i="3"/>
  <c r="F35" i="3"/>
  <c r="E35" i="3"/>
  <c r="C35" i="3"/>
  <c r="B35" i="3"/>
  <c r="I34" i="3"/>
  <c r="H34" i="3"/>
  <c r="G34" i="3"/>
  <c r="F34" i="3"/>
  <c r="E34" i="3"/>
  <c r="C34" i="3"/>
  <c r="B34" i="3"/>
  <c r="I33" i="3"/>
  <c r="H33" i="3"/>
  <c r="G33" i="3"/>
  <c r="F33" i="3"/>
  <c r="E33" i="3"/>
  <c r="C33" i="3"/>
  <c r="B33" i="3"/>
  <c r="I32" i="3"/>
  <c r="H32" i="3"/>
  <c r="G32" i="3"/>
  <c r="F32" i="3"/>
  <c r="E32" i="3"/>
  <c r="C32" i="3"/>
  <c r="B32" i="3"/>
  <c r="C31" i="3"/>
  <c r="B31" i="3"/>
  <c r="C30" i="3"/>
  <c r="B30" i="3"/>
  <c r="E29" i="3"/>
  <c r="C29" i="3"/>
  <c r="B29" i="3"/>
  <c r="C28" i="3"/>
  <c r="B28" i="3"/>
  <c r="C27" i="3"/>
  <c r="B27" i="3"/>
  <c r="C26" i="3"/>
  <c r="B26" i="3"/>
  <c r="C25" i="3"/>
  <c r="B25" i="3"/>
  <c r="C24" i="3"/>
  <c r="B24" i="3"/>
  <c r="C23" i="3"/>
  <c r="B23" i="3"/>
  <c r="C22" i="3"/>
  <c r="B22" i="3"/>
  <c r="C21" i="3"/>
  <c r="B21" i="3"/>
  <c r="C20" i="3"/>
  <c r="B20" i="3"/>
  <c r="C19" i="3"/>
  <c r="B19" i="3"/>
  <c r="E18" i="3"/>
  <c r="C18" i="3"/>
  <c r="B18" i="3"/>
  <c r="C17" i="3"/>
  <c r="B17" i="3"/>
  <c r="C16" i="3"/>
  <c r="B16" i="3"/>
  <c r="C15" i="3"/>
  <c r="B15" i="3"/>
  <c r="C14" i="3"/>
  <c r="B14" i="3"/>
  <c r="E13" i="3"/>
  <c r="C13" i="3"/>
  <c r="B13" i="3"/>
  <c r="C12" i="3"/>
  <c r="B12" i="3"/>
  <c r="C11" i="3"/>
  <c r="B11" i="3"/>
  <c r="C10" i="3"/>
  <c r="B10" i="3"/>
  <c r="C9" i="3"/>
  <c r="B9" i="3"/>
  <c r="C8" i="3"/>
  <c r="B8" i="3"/>
  <c r="C7" i="3"/>
  <c r="B7" i="3"/>
  <c r="C6" i="3"/>
  <c r="B6" i="3"/>
  <c r="C5" i="3"/>
  <c r="B5" i="3"/>
  <c r="C4" i="3"/>
  <c r="B4" i="3"/>
  <c r="F2" i="3"/>
  <c r="A2" i="3"/>
  <c r="F17" i="2"/>
  <c r="F16" i="2"/>
  <c r="F15" i="2"/>
  <c r="F14" i="2"/>
  <c r="F13" i="2"/>
  <c r="F12" i="2"/>
  <c r="F11" i="2"/>
  <c r="H4" i="2"/>
  <c r="A4" i="2"/>
  <c r="H3" i="2"/>
  <c r="A3" i="2"/>
  <c r="A2" i="2"/>
  <c r="D26" i="1"/>
  <c r="E28" i="3" s="1"/>
  <c r="D24" i="1"/>
  <c r="E26" i="3" s="1"/>
  <c r="D23" i="1"/>
  <c r="D21" i="1"/>
  <c r="E23" i="3" s="1"/>
  <c r="D16" i="1"/>
  <c r="D10" i="1"/>
  <c r="D8" i="1"/>
  <c r="D7" i="1"/>
  <c r="D5" i="1"/>
  <c r="E7" i="3" s="1"/>
  <c r="E15" i="3" l="1"/>
  <c r="F15" i="1"/>
  <c r="E17" i="3"/>
  <c r="E20" i="3"/>
  <c r="E4" i="3"/>
  <c r="E31" i="3"/>
  <c r="E9" i="3"/>
  <c r="E25" i="3"/>
  <c r="E14" i="3"/>
  <c r="E30" i="3"/>
  <c r="G24" i="7"/>
  <c r="E24" i="7"/>
  <c r="F24" i="7" s="1"/>
  <c r="E24" i="1" s="1"/>
  <c r="F26" i="3" s="1"/>
  <c r="E5" i="3"/>
  <c r="E10" i="3"/>
  <c r="E21" i="3"/>
  <c r="F10" i="1"/>
  <c r="G22" i="7"/>
  <c r="E22" i="7"/>
  <c r="F22" i="7" s="1"/>
  <c r="E22" i="1" s="1"/>
  <c r="E22" i="3"/>
  <c r="G8" i="7"/>
  <c r="E8" i="7"/>
  <c r="F8" i="7" s="1"/>
  <c r="E8" i="1" s="1"/>
  <c r="F10" i="3" s="1"/>
  <c r="G16" i="7"/>
  <c r="E16" i="7"/>
  <c r="F16" i="7" s="1"/>
  <c r="E16" i="1" s="1"/>
  <c r="G2" i="7"/>
  <c r="E2" i="7"/>
  <c r="F2" i="7" s="1"/>
  <c r="E2" i="1" s="1"/>
  <c r="F4" i="3" s="1"/>
  <c r="G10" i="7"/>
  <c r="E10" i="7"/>
  <c r="F10" i="7" s="1"/>
  <c r="E10" i="1" s="1"/>
  <c r="F12" i="3" s="1"/>
  <c r="G18" i="7"/>
  <c r="E18" i="7"/>
  <c r="F18" i="7" s="1"/>
  <c r="E18" i="1" s="1"/>
  <c r="F20" i="3" s="1"/>
  <c r="G26" i="7"/>
  <c r="E26" i="7"/>
  <c r="F26" i="7" s="1"/>
  <c r="E26" i="1" s="1"/>
  <c r="F28" i="3" s="1"/>
  <c r="G14" i="7"/>
  <c r="E14" i="7"/>
  <c r="F14" i="7" s="1"/>
  <c r="E14" i="1" s="1"/>
  <c r="E6" i="3"/>
  <c r="F4" i="1"/>
  <c r="G6" i="7"/>
  <c r="E6" i="7"/>
  <c r="F6" i="7" s="1"/>
  <c r="E6" i="1" s="1"/>
  <c r="E12" i="3"/>
  <c r="G4" i="7"/>
  <c r="E4" i="7"/>
  <c r="F4" i="7" s="1"/>
  <c r="E4" i="1" s="1"/>
  <c r="F6" i="3" s="1"/>
  <c r="G12" i="7"/>
  <c r="E12" i="7"/>
  <c r="F12" i="7" s="1"/>
  <c r="E12" i="1" s="1"/>
  <c r="F14" i="3" s="1"/>
  <c r="G20" i="7"/>
  <c r="E20" i="7"/>
  <c r="F20" i="7" s="1"/>
  <c r="E20" i="1" s="1"/>
  <c r="F22" i="3" s="1"/>
  <c r="G28" i="7"/>
  <c r="E28" i="7"/>
  <c r="F28" i="7" s="1"/>
  <c r="E28" i="1" s="1"/>
  <c r="F30" i="3" s="1"/>
  <c r="E3" i="7"/>
  <c r="F3" i="7" s="1"/>
  <c r="E3" i="1" s="1"/>
  <c r="F5" i="3" s="1"/>
  <c r="E5" i="7"/>
  <c r="F5" i="7" s="1"/>
  <c r="E5" i="1" s="1"/>
  <c r="F7" i="3" s="1"/>
  <c r="E7" i="7"/>
  <c r="F7" i="7" s="1"/>
  <c r="E7" i="1" s="1"/>
  <c r="F9" i="3" s="1"/>
  <c r="E9" i="7"/>
  <c r="F9" i="7" s="1"/>
  <c r="E9" i="1" s="1"/>
  <c r="F11" i="3" s="1"/>
  <c r="E11" i="7"/>
  <c r="F11" i="7" s="1"/>
  <c r="E11" i="1" s="1"/>
  <c r="F13" i="3" s="1"/>
  <c r="E13" i="7"/>
  <c r="F13" i="7" s="1"/>
  <c r="E13" i="1" s="1"/>
  <c r="F15" i="3" s="1"/>
  <c r="E15" i="7"/>
  <c r="F15" i="7" s="1"/>
  <c r="E15" i="1" s="1"/>
  <c r="F17" i="3" s="1"/>
  <c r="E17" i="7"/>
  <c r="F17" i="7" s="1"/>
  <c r="E17" i="1" s="1"/>
  <c r="F19" i="3" s="1"/>
  <c r="E19" i="7"/>
  <c r="F19" i="7" s="1"/>
  <c r="E19" i="1" s="1"/>
  <c r="F21" i="3" s="1"/>
  <c r="E21" i="7"/>
  <c r="F21" i="7" s="1"/>
  <c r="E21" i="1" s="1"/>
  <c r="F23" i="3" s="1"/>
  <c r="E23" i="7"/>
  <c r="F23" i="7" s="1"/>
  <c r="E23" i="1" s="1"/>
  <c r="F25" i="3" s="1"/>
  <c r="E25" i="7"/>
  <c r="F25" i="7" s="1"/>
  <c r="E25" i="1" s="1"/>
  <c r="F27" i="3" s="1"/>
  <c r="E27" i="7"/>
  <c r="F27" i="7" s="1"/>
  <c r="E27" i="1" s="1"/>
  <c r="F29" i="3" s="1"/>
  <c r="E29" i="7"/>
  <c r="F29" i="7" s="1"/>
  <c r="E29" i="1" s="1"/>
  <c r="F31" i="3" s="1"/>
  <c r="F21" i="1" l="1"/>
  <c r="F24" i="3"/>
  <c r="F22" i="1"/>
  <c r="F7" i="1"/>
  <c r="F18" i="1"/>
  <c r="F8" i="3"/>
  <c r="F6" i="1"/>
  <c r="F5" i="1"/>
  <c r="F28" i="1"/>
  <c r="F29" i="1"/>
  <c r="F12" i="1"/>
  <c r="F27" i="1"/>
  <c r="F19" i="1"/>
  <c r="F8" i="1"/>
  <c r="F18" i="3"/>
  <c r="F16" i="1"/>
  <c r="G10" i="1"/>
  <c r="G12" i="3"/>
  <c r="G17" i="3"/>
  <c r="G15" i="1"/>
  <c r="F25" i="1"/>
  <c r="F16" i="3"/>
  <c r="F14" i="1"/>
  <c r="F2" i="1"/>
  <c r="F13" i="1"/>
  <c r="F17" i="1"/>
  <c r="F20" i="1"/>
  <c r="F24" i="1"/>
  <c r="F23" i="1"/>
  <c r="F11" i="1"/>
  <c r="G4" i="1"/>
  <c r="G6" i="3"/>
  <c r="F9" i="1"/>
  <c r="F26" i="1"/>
  <c r="F3" i="1"/>
  <c r="H10" i="1" l="1"/>
  <c r="I12" i="3" s="1"/>
  <c r="H12" i="3"/>
  <c r="G18" i="3"/>
  <c r="G16" i="1"/>
  <c r="H4" i="1"/>
  <c r="I6" i="3" s="1"/>
  <c r="H6" i="3"/>
  <c r="G16" i="3"/>
  <c r="G14" i="1"/>
  <c r="G8" i="3"/>
  <c r="G6" i="1"/>
  <c r="G28" i="1"/>
  <c r="G30" i="3"/>
  <c r="G2" i="1"/>
  <c r="G4" i="3"/>
  <c r="G5" i="1"/>
  <c r="G7" i="3"/>
  <c r="G13" i="3"/>
  <c r="G11" i="1"/>
  <c r="G10" i="3"/>
  <c r="G8" i="1"/>
  <c r="G27" i="3"/>
  <c r="G25" i="1"/>
  <c r="G18" i="1"/>
  <c r="G20" i="3"/>
  <c r="G25" i="3"/>
  <c r="G23" i="1"/>
  <c r="G21" i="3"/>
  <c r="G19" i="1"/>
  <c r="G26" i="3"/>
  <c r="G24" i="1"/>
  <c r="H17" i="3"/>
  <c r="H15" i="1"/>
  <c r="I17" i="3" s="1"/>
  <c r="G29" i="3"/>
  <c r="G27" i="1"/>
  <c r="G9" i="3"/>
  <c r="G7" i="1"/>
  <c r="G5" i="3"/>
  <c r="G3" i="1"/>
  <c r="G20" i="1"/>
  <c r="G22" i="3"/>
  <c r="G12" i="1"/>
  <c r="G14" i="3"/>
  <c r="G24" i="3"/>
  <c r="G22" i="1"/>
  <c r="G26" i="1"/>
  <c r="G28" i="3"/>
  <c r="G19" i="3"/>
  <c r="G17" i="1"/>
  <c r="G29" i="1"/>
  <c r="G31" i="3"/>
  <c r="G11" i="3"/>
  <c r="G9" i="1"/>
  <c r="G13" i="1"/>
  <c r="G15" i="3"/>
  <c r="G21" i="1"/>
  <c r="G23" i="3"/>
  <c r="H14" i="1" l="1"/>
  <c r="I16" i="3" s="1"/>
  <c r="H16" i="3"/>
  <c r="H21" i="1"/>
  <c r="I23" i="3" s="1"/>
  <c r="H23" i="3"/>
  <c r="H20" i="1"/>
  <c r="I22" i="3" s="1"/>
  <c r="H22" i="3"/>
  <c r="H18" i="1"/>
  <c r="I20" i="3" s="1"/>
  <c r="H20" i="3"/>
  <c r="H5" i="1"/>
  <c r="I7" i="3" s="1"/>
  <c r="H7" i="3"/>
  <c r="H27" i="1"/>
  <c r="I29" i="3" s="1"/>
  <c r="H29" i="3"/>
  <c r="H8" i="3"/>
  <c r="H6" i="1"/>
  <c r="I8" i="3" s="1"/>
  <c r="H12" i="1"/>
  <c r="I14" i="3" s="1"/>
  <c r="H14" i="3"/>
  <c r="H19" i="3"/>
  <c r="H17" i="1"/>
  <c r="I19" i="3" s="1"/>
  <c r="H5" i="3"/>
  <c r="H3" i="1"/>
  <c r="I5" i="3" s="1"/>
  <c r="H26" i="3"/>
  <c r="H24" i="1"/>
  <c r="I26" i="3" s="1"/>
  <c r="H27" i="3"/>
  <c r="H25" i="1"/>
  <c r="I27" i="3" s="1"/>
  <c r="H29" i="1"/>
  <c r="I31" i="3" s="1"/>
  <c r="H31" i="3"/>
  <c r="H11" i="1"/>
  <c r="I13" i="3" s="1"/>
  <c r="H13" i="3"/>
  <c r="H25" i="3"/>
  <c r="H23" i="1"/>
  <c r="I25" i="3" s="1"/>
  <c r="H13" i="1"/>
  <c r="I15" i="3" s="1"/>
  <c r="H15" i="3"/>
  <c r="H26" i="1"/>
  <c r="I28" i="3" s="1"/>
  <c r="H28" i="3"/>
  <c r="H28" i="4"/>
  <c r="H26" i="4"/>
  <c r="H24" i="4"/>
  <c r="H22" i="4"/>
  <c r="H20" i="4"/>
  <c r="H18" i="4"/>
  <c r="H16" i="4"/>
  <c r="H14" i="4"/>
  <c r="H12" i="4"/>
  <c r="H10" i="4"/>
  <c r="H8" i="4"/>
  <c r="H6" i="4"/>
  <c r="H4" i="4"/>
  <c r="B23" i="5"/>
  <c r="E34" i="4" s="1"/>
  <c r="F28" i="4"/>
  <c r="F26" i="4"/>
  <c r="F24" i="4"/>
  <c r="F22" i="4"/>
  <c r="F20" i="4"/>
  <c r="F18" i="4"/>
  <c r="F16" i="4"/>
  <c r="F14" i="4"/>
  <c r="F12" i="4"/>
  <c r="F10" i="4"/>
  <c r="F8" i="4"/>
  <c r="F6" i="4"/>
  <c r="F4" i="4"/>
  <c r="B22" i="5"/>
  <c r="E33" i="4" s="1"/>
  <c r="D28" i="4"/>
  <c r="D26" i="4"/>
  <c r="D24" i="4"/>
  <c r="D22" i="4"/>
  <c r="D20" i="4"/>
  <c r="D18" i="4"/>
  <c r="D16" i="4"/>
  <c r="D14" i="4"/>
  <c r="D12" i="4"/>
  <c r="D10" i="4"/>
  <c r="D8" i="4"/>
  <c r="D6" i="4"/>
  <c r="D4" i="4"/>
  <c r="H2" i="1"/>
  <c r="B21" i="5"/>
  <c r="E32" i="4" s="1"/>
  <c r="B28" i="4"/>
  <c r="B26" i="4"/>
  <c r="B24" i="4"/>
  <c r="B22" i="4"/>
  <c r="B20" i="4"/>
  <c r="B18" i="4"/>
  <c r="B16" i="4"/>
  <c r="B14" i="4"/>
  <c r="B12" i="4"/>
  <c r="B10" i="4"/>
  <c r="B8" i="4"/>
  <c r="B6" i="4"/>
  <c r="B4" i="4"/>
  <c r="B20" i="5"/>
  <c r="E31" i="4" s="1"/>
  <c r="H27" i="4"/>
  <c r="H25" i="4"/>
  <c r="H23" i="4"/>
  <c r="H21" i="4"/>
  <c r="H19" i="4"/>
  <c r="H17" i="4"/>
  <c r="H15" i="4"/>
  <c r="H13" i="4"/>
  <c r="H11" i="4"/>
  <c r="H9" i="4"/>
  <c r="H7" i="4"/>
  <c r="H5" i="4"/>
  <c r="H4" i="3"/>
  <c r="D27" i="4"/>
  <c r="D25" i="4"/>
  <c r="D23" i="4"/>
  <c r="D21" i="4"/>
  <c r="D19" i="4"/>
  <c r="D17" i="4"/>
  <c r="D15" i="4"/>
  <c r="D13" i="4"/>
  <c r="D11" i="4"/>
  <c r="D9" i="4"/>
  <c r="D7" i="4"/>
  <c r="D5" i="4"/>
  <c r="F27" i="4"/>
  <c r="F19" i="4"/>
  <c r="F11" i="4"/>
  <c r="B27" i="4"/>
  <c r="B19" i="4"/>
  <c r="B11" i="4"/>
  <c r="B23" i="4"/>
  <c r="B15" i="4"/>
  <c r="B7" i="4"/>
  <c r="F25" i="4"/>
  <c r="F17" i="4"/>
  <c r="F9" i="4"/>
  <c r="F23" i="4"/>
  <c r="F15" i="4"/>
  <c r="F7" i="4"/>
  <c r="B25" i="4"/>
  <c r="B17" i="4"/>
  <c r="B9" i="4"/>
  <c r="F21" i="4"/>
  <c r="F13" i="4"/>
  <c r="F5" i="4"/>
  <c r="B21" i="4"/>
  <c r="B13" i="4"/>
  <c r="B5" i="4"/>
  <c r="H11" i="3"/>
  <c r="H9" i="1"/>
  <c r="I11" i="3" s="1"/>
  <c r="H24" i="3"/>
  <c r="H22" i="1"/>
  <c r="I24" i="3" s="1"/>
  <c r="H9" i="3"/>
  <c r="H7" i="1"/>
  <c r="I9" i="3" s="1"/>
  <c r="H21" i="3"/>
  <c r="H19" i="1"/>
  <c r="I21" i="3" s="1"/>
  <c r="H10" i="3"/>
  <c r="H8" i="1"/>
  <c r="I10" i="3" s="1"/>
  <c r="H18" i="3"/>
  <c r="H16" i="1"/>
  <c r="I18" i="3" s="1"/>
  <c r="H28" i="1"/>
  <c r="I30" i="3" s="1"/>
  <c r="H30" i="3"/>
  <c r="G20" i="2" l="1"/>
  <c r="G11" i="2"/>
  <c r="G16" i="2"/>
  <c r="I4" i="3"/>
  <c r="G19" i="2"/>
  <c r="G13" i="2"/>
  <c r="G10" i="2"/>
  <c r="G21" i="2"/>
  <c r="G18" i="2"/>
  <c r="G14" i="2"/>
  <c r="G12" i="2"/>
  <c r="G17" i="2"/>
  <c r="G15" i="2"/>
  <c r="G22" i="2" l="1"/>
  <c r="H18" i="2" s="1"/>
  <c r="H21" i="2"/>
  <c r="H13" i="2"/>
  <c r="H19" i="2"/>
  <c r="H15" i="2"/>
  <c r="H17" i="2"/>
  <c r="H12" i="2"/>
  <c r="H14" i="2"/>
  <c r="H11" i="2"/>
  <c r="H20" i="2"/>
  <c r="H10" i="2" l="1"/>
  <c r="H16" i="2"/>
  <c r="H22" i="2" l="1"/>
</calcChain>
</file>

<file path=xl/sharedStrings.xml><?xml version="1.0" encoding="utf-8"?>
<sst xmlns="http://schemas.openxmlformats.org/spreadsheetml/2006/main" count="569" uniqueCount="133">
  <si>
    <t>ที่</t>
  </si>
  <si>
    <t>รหัส</t>
  </si>
  <si>
    <t>ชื่อ-สกุล</t>
  </si>
  <si>
    <t>ที่ปรึกษา (30)</t>
  </si>
  <si>
    <t>กรรมการ (70)</t>
  </si>
  <si>
    <t>รวม (100)</t>
  </si>
  <si>
    <t>ปัดเศษ (100)</t>
  </si>
  <si>
    <t>เกรด</t>
  </si>
  <si>
    <t>นาย กิตติ แก้วประดิษฐ์</t>
  </si>
  <si>
    <t>น.ส. เกศแก้ว ยั่งยืน</t>
  </si>
  <si>
    <t>นาย จิรเมธ วรรณทอง</t>
  </si>
  <si>
    <t>นาย ชัยวรงค์ สมานชาติ</t>
  </si>
  <si>
    <t>นาย ณัฐภาส ขำเกิด</t>
  </si>
  <si>
    <t>นาย ณัฐสิทธิ์ หมานละงู</t>
  </si>
  <si>
    <t>นาย ธนพล สัมฤทธิ์</t>
  </si>
  <si>
    <t>นาย ธีรเทพ แก้วพิทักษ์</t>
  </si>
  <si>
    <t>น.ส. นันทิตา พัชรนนท์</t>
  </si>
  <si>
    <t>นาย ปวิตร สุวรรณรัตน์</t>
  </si>
  <si>
    <t>นาย ฟาร์ดี เกปัน</t>
  </si>
  <si>
    <t>น.ส. ศศิธร ทองปลาง</t>
  </si>
  <si>
    <t>นาย อนาวิล ไชยกูล</t>
  </si>
  <si>
    <t>นาย อัฐพงศ์ อินวัง</t>
  </si>
  <si>
    <t>นาย อารีฟ มะเม๊าะ</t>
  </si>
  <si>
    <t>นาย ฮากิม ขวัญฤกษ์</t>
  </si>
  <si>
    <t>นาย จตุพร อาวัชนาการ</t>
  </si>
  <si>
    <t>น.ส. จิราภรณ์ แสนหูม</t>
  </si>
  <si>
    <t>นาย ชยธร เที่ยงธรรม</t>
  </si>
  <si>
    <t>นาย ซัลมาน สาเล็ง</t>
  </si>
  <si>
    <t>นาย ธนัท โชคธนัทธีราทร</t>
  </si>
  <si>
    <t>น.ส. บัณฑิตา ยิ้มยิ่ง</t>
  </si>
  <si>
    <t>นาย มูฮัยมีน เจะนะ</t>
  </si>
  <si>
    <t>นาย วราวุฒิ เลาหะกุล</t>
  </si>
  <si>
    <t>น.ส. อารีนา เกะรา</t>
  </si>
  <si>
    <t>น.ส. ซีตีพาตีเม๊าะ แสแตแล</t>
  </si>
  <si>
    <t>น.ส. ฮัซมา อุเซ็ง</t>
  </si>
  <si>
    <t>น.ส. นันธิดา รัตนวิมล</t>
  </si>
  <si>
    <t>แบบบันทึกข้อมูลประกอบระดับขั้น
ภาควิชาวิทยาการคอมพิวเตอร์</t>
  </si>
  <si>
    <t>คะแนนที่ปรึกษา
ร้อยละ</t>
  </si>
  <si>
    <t>คะแนนกรรมการ
ร้อยละ</t>
  </si>
  <si>
    <t>ระดับขั้น</t>
  </si>
  <si>
    <t>ช่วงคะแนน</t>
  </si>
  <si>
    <t>จำนวน</t>
  </si>
  <si>
    <t>คิดเป็น %</t>
  </si>
  <si>
    <t>A</t>
  </si>
  <si>
    <t>-</t>
  </si>
  <si>
    <t>B+</t>
  </si>
  <si>
    <t>B</t>
  </si>
  <si>
    <t>C+</t>
  </si>
  <si>
    <t>C</t>
  </si>
  <si>
    <t>D+</t>
  </si>
  <si>
    <t>D</t>
  </si>
  <si>
    <t>E</t>
  </si>
  <si>
    <t>I</t>
  </si>
  <si>
    <t>W</t>
  </si>
  <si>
    <t>S</t>
  </si>
  <si>
    <t>U</t>
  </si>
  <si>
    <t>รวม</t>
  </si>
  <si>
    <t>วิธีการตัดเกรด</t>
  </si>
  <si>
    <t>[ X ]   อิงเกณฑ์ / คะแนนดิบ          [   ]   อิงกลุ่ม          [   ]   อิงเกณฑ์ / อิงกลุ่ม</t>
  </si>
  <si>
    <t xml:space="preserve">[   ]   อื่น ๆ โปรดระบุ </t>
  </si>
  <si>
    <t>ลงชื่อ ………………...................…………… ผู้สอน</t>
  </si>
  <si>
    <t>ใบบันทึกการวัดผล</t>
  </si>
  <si>
    <t>คะแนนโครงร่าง 
20 คะแนน</t>
  </si>
  <si>
    <t>ใบแสดงความถี่ของคะแนนและค่าทางสถิติ</t>
  </si>
  <si>
    <t>คะแนน</t>
  </si>
  <si>
    <t>ความถี่</t>
  </si>
  <si>
    <t>ค่าทางสถิติ</t>
  </si>
  <si>
    <t>ค่าคะแนนเฉลี่ย</t>
  </si>
  <si>
    <t>ส่วนเบี่ยงเบนมาตรฐาน</t>
  </si>
  <si>
    <t>คะแนนสูงสุด</t>
  </si>
  <si>
    <t>คะแนนต่ำสุด</t>
  </si>
  <si>
    <t>จำนวนนักศึกษา</t>
  </si>
  <si>
    <t>รหัสวิชา</t>
  </si>
  <si>
    <t>344-492 โครงงานทางวิทยาการคอมพิวเตอร์</t>
  </si>
  <si>
    <t>อาจารย์ผู้สอน</t>
  </si>
  <si>
    <t>นิธิ ทะนนท์</t>
  </si>
  <si>
    <t>นักศึกษาคณะ/หลักสูตร</t>
  </si>
  <si>
    <t>วิทยาการคอมพิวเตอร์</t>
  </si>
  <si>
    <t>หน่วยกิต</t>
  </si>
  <si>
    <t>ภาคเรียนที่</t>
  </si>
  <si>
    <t>2/2567</t>
  </si>
  <si>
    <t>ชั้นปีที่</t>
  </si>
  <si>
    <t>รหัส-ชื่อ-สกุล</t>
  </si>
  <si>
    <t>คะแนน (210)</t>
  </si>
  <si>
    <t>จำนวนกรรมการ</t>
  </si>
  <si>
    <t>จรรยา สายนุ้ย</t>
  </si>
  <si>
    <t>6410210129 นาย ธนพล สัมฤทธิ์</t>
  </si>
  <si>
    <t>empty</t>
  </si>
  <si>
    <t>จารุณี ดวงสุวรรณ</t>
  </si>
  <si>
    <t>6410210387 นาย ฮากิม ขวัญฤกษ์</t>
  </si>
  <si>
    <t>6410210441 นาย ชยธร เที่ยงธรรม</t>
  </si>
  <si>
    <t>ชินพงศ์ อังสุโชติเมธี</t>
  </si>
  <si>
    <t>6410210353 นาย อนาวิล ไชยกูล</t>
  </si>
  <si>
    <t>6410210379 นาย อารีฟ มะเม๊าะ</t>
  </si>
  <si>
    <t>เชาวนี ศรีวิศาล</t>
  </si>
  <si>
    <t>6410210056 นาย จิรเมธ วรรณทอง</t>
  </si>
  <si>
    <t>6410210420 นาย จตุพร อาวัชนาการ</t>
  </si>
  <si>
    <t>6410210075 นาย ชัยวรงค์ สมานชาติ</t>
  </si>
  <si>
    <t>6410210780 น.ส. นันธิดา รัตนวิมล</t>
  </si>
  <si>
    <t>พรรณนิภา แซ่อึ้ง</t>
  </si>
  <si>
    <t>6410210036 น.ส. เกศแก้ว ยั่งยืน</t>
  </si>
  <si>
    <t>6410210501 นาย ธนัท โชคธนัทธีราทร</t>
  </si>
  <si>
    <t>เพ็ญณี หวังเมธีกุล</t>
  </si>
  <si>
    <t>6410210702 น.ส. อารีนา เกะรา</t>
  </si>
  <si>
    <t>6410210776 น.ส. ฮัซมา อุเซ็ง</t>
  </si>
  <si>
    <t>ภัทร อัยรักษ์</t>
  </si>
  <si>
    <t>6410210102 นาย ณัฐภาส ขำเกิด</t>
  </si>
  <si>
    <t>6410210191 นาย ปวิตร สุวรรณรัตน์</t>
  </si>
  <si>
    <t>วรารัตน์ จักรหวัด</t>
  </si>
  <si>
    <t>6410210235 นาย ฟาร์ดี เกปัน</t>
  </si>
  <si>
    <t>6410210425 น.ส. จิราภรณ์ แสนหูม</t>
  </si>
  <si>
    <t>วิภาดา เวทย์ประสิทธิ์</t>
  </si>
  <si>
    <t>6410210371 นาย อัฐพงศ์ อินวัง</t>
  </si>
  <si>
    <t>ศิริรัตน์ วณิชโยบล</t>
  </si>
  <si>
    <t>6410210161 น.ส. นันทิตา พัชรนนท์</t>
  </si>
  <si>
    <t>6410210457 นาย ซัลมาน สาเล็ง</t>
  </si>
  <si>
    <t>6410210598 นาย มูฮัยมีน เจะนะ</t>
  </si>
  <si>
    <t>สมภพ ลิ้มสุนทรากูล</t>
  </si>
  <si>
    <t>6410210543 น.ส. บัณฑิตา ยิ้มยิ่ง</t>
  </si>
  <si>
    <t>6410210631 นาย วราวุฒิ เลาหะกุล</t>
  </si>
  <si>
    <t>สมศรี จารุผดุง</t>
  </si>
  <si>
    <t>6410210104 นาย ณัฐสิทธิ์ หมานละงู</t>
  </si>
  <si>
    <t>สาธิต อินทจักร์</t>
  </si>
  <si>
    <t>สุนิดา รัตโนทยานนท์</t>
  </si>
  <si>
    <t>6410210027 นาย กิตติ แก้วประดิษฐ์</t>
  </si>
  <si>
    <t>6410210297 น.ส. ศศิธร ทองปลาง</t>
  </si>
  <si>
    <t>สุภาภรณ์ กานต์สมเกียรติ</t>
  </si>
  <si>
    <t>6410210143 นาย ธีรเทพ แก้วพิทักษ์</t>
  </si>
  <si>
    <t>6410210733 น.ส. ซีตีพาตีเม๊าะ แสแตแล</t>
  </si>
  <si>
    <t>คะแนน
ที่ปรึกษา 
30.0</t>
  </si>
  <si>
    <t>คะแนน
กรรมการ
70.0</t>
  </si>
  <si>
    <t>คะแนน
รวม
100.0</t>
  </si>
  <si>
    <t>คะแนน
รวม
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</si>
</sst>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Tahoma"/>
      <family val="2"/>
      <charset val="222"/>
    </font>
    <font>
      <sz val="10"/>
      <name val="Arial"/>
      <family val="2"/>
    </font>
    <font>
      <b/>
      <sz val="16"/>
      <name val="TH Sarabun New"/>
      <family val="2"/>
    </font>
    <font>
      <b/>
      <sz val="14"/>
      <name val="TH Sarabun New"/>
      <family val="2"/>
    </font>
    <font>
      <sz val="14"/>
      <name val="TH Sarabun New"/>
      <family val="2"/>
    </font>
    <font>
      <b/>
      <sz val="14"/>
      <color indexed="9"/>
      <name val="TH Sarabun New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sz val="14"/>
      <color theme="1"/>
      <name val="Tahoma"/>
      <family val="2"/>
    </font>
    <font>
      <sz val="11"/>
      <color theme="8"/>
      <name val="Tahoma"/>
      <family val="2"/>
      <charset val="222"/>
    </font>
    <font>
      <sz val="11"/>
      <color theme="5"/>
      <name val="Tahoma"/>
      <family val="2"/>
      <charset val="222"/>
    </font>
    <font>
      <sz val="11"/>
      <name val="Tahoma"/>
      <family val="2"/>
      <charset val="222"/>
    </font>
    <font>
      <sz val="11"/>
      <color theme="9"/>
      <name val="Tahoma"/>
      <family val="2"/>
      <charset val="22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3" fillId="0" borderId="0" xfId="1" applyFont="1"/>
    <xf numFmtId="0" fontId="4" fillId="0" borderId="2" xfId="1" applyFont="1" applyBorder="1" applyAlignment="1">
      <alignment horizontal="right"/>
    </xf>
    <xf numFmtId="0" fontId="4" fillId="0" borderId="4" xfId="1" applyFont="1" applyBorder="1" applyAlignment="1">
      <alignment horizontal="left"/>
    </xf>
    <xf numFmtId="0" fontId="4" fillId="0" borderId="1" xfId="1" applyFont="1" applyBorder="1"/>
    <xf numFmtId="2" fontId="4" fillId="0" borderId="1" xfId="1" applyNumberFormat="1" applyFont="1" applyBorder="1"/>
    <xf numFmtId="2" fontId="4" fillId="0" borderId="0" xfId="1" applyNumberFormat="1" applyFont="1"/>
    <xf numFmtId="1" fontId="4" fillId="0" borderId="0" xfId="1" applyNumberFormat="1" applyFont="1"/>
    <xf numFmtId="0" fontId="0" fillId="0" borderId="0" xfId="0" applyAlignment="1">
      <alignment horizontal="left"/>
    </xf>
    <xf numFmtId="0" fontId="3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2" fontId="4" fillId="0" borderId="1" xfId="1" applyNumberFormat="1" applyFont="1" applyBorder="1" applyAlignment="1">
      <alignment vertical="center"/>
    </xf>
    <xf numFmtId="2" fontId="3" fillId="0" borderId="1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1" fontId="3" fillId="0" borderId="0" xfId="1" applyNumberFormat="1" applyFont="1" applyAlignment="1">
      <alignment vertical="center"/>
    </xf>
    <xf numFmtId="1" fontId="4" fillId="0" borderId="0" xfId="1" applyNumberFormat="1" applyFont="1" applyAlignment="1">
      <alignment vertical="center"/>
    </xf>
    <xf numFmtId="1" fontId="5" fillId="0" borderId="0" xfId="1" applyNumberFormat="1" applyFont="1" applyAlignment="1">
      <alignment vertical="center"/>
    </xf>
    <xf numFmtId="0" fontId="4" fillId="0" borderId="3" xfId="1" applyFont="1" applyBorder="1" applyAlignment="1">
      <alignment horizontal="center"/>
    </xf>
    <xf numFmtId="0" fontId="6" fillId="0" borderId="0" xfId="0" applyFont="1"/>
    <xf numFmtId="164" fontId="0" fillId="0" borderId="0" xfId="0" applyNumberFormat="1"/>
    <xf numFmtId="0" fontId="8" fillId="0" borderId="0" xfId="0" applyFont="1" applyAlignment="1">
      <alignment horizontal="left"/>
    </xf>
    <xf numFmtId="164" fontId="4" fillId="0" borderId="0" xfId="1" applyNumberFormat="1" applyFont="1" applyAlignment="1">
      <alignment vertical="center"/>
    </xf>
    <xf numFmtId="0" fontId="3" fillId="3" borderId="1" xfId="1" applyFont="1" applyFill="1" applyBorder="1" applyAlignment="1">
      <alignment vertical="center"/>
    </xf>
    <xf numFmtId="0" fontId="3" fillId="3" borderId="1" xfId="1" applyFont="1" applyFill="1" applyBorder="1"/>
    <xf numFmtId="2" fontId="3" fillId="3" borderId="1" xfId="1" applyNumberFormat="1" applyFont="1" applyFill="1" applyBorder="1"/>
    <xf numFmtId="0" fontId="9" fillId="0" borderId="0" xfId="0" applyFont="1" applyAlignment="1">
      <alignment horizontal="left"/>
    </xf>
    <xf numFmtId="0" fontId="4" fillId="0" borderId="0" xfId="1" applyFont="1"/>
    <xf numFmtId="0" fontId="4" fillId="0" borderId="1" xfId="1" applyFont="1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/>
    <xf numFmtId="0" fontId="4" fillId="0" borderId="0" xfId="1" applyFont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0" fillId="0" borderId="3" xfId="0" applyBorder="1"/>
    <xf numFmtId="0" fontId="0" fillId="0" borderId="4" xfId="0" applyBorder="1"/>
    <xf numFmtId="0" fontId="3" fillId="3" borderId="1" xfId="1" applyFont="1" applyFill="1" applyBorder="1" applyAlignment="1">
      <alignment horizontal="center"/>
    </xf>
    <xf numFmtId="0" fontId="3" fillId="0" borderId="0" xfId="1" applyFont="1" applyAlignment="1">
      <alignment horizontal="right"/>
    </xf>
    <xf numFmtId="0" fontId="4" fillId="0" borderId="1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5" xfId="1" applyFont="1" applyBorder="1" applyAlignment="1">
      <alignment horizontal="left" vertical="center"/>
    </xf>
    <xf numFmtId="0" fontId="0" fillId="0" borderId="5" xfId="0" applyBorder="1"/>
    <xf numFmtId="0" fontId="3" fillId="0" borderId="5" xfId="1" applyFont="1" applyBorder="1" applyAlignment="1">
      <alignment horizontal="right" vertical="center"/>
    </xf>
    <xf numFmtId="0" fontId="3" fillId="2" borderId="5" xfId="1" applyFont="1" applyFill="1" applyBorder="1" applyAlignment="1">
      <alignment horizontal="left" vertical="center"/>
    </xf>
    <xf numFmtId="0" fontId="4" fillId="0" borderId="0" xfId="1" applyFont="1" applyAlignment="1">
      <alignment vertical="center"/>
    </xf>
    <xf numFmtId="0" fontId="3" fillId="2" borderId="5" xfId="1" applyFont="1" applyFill="1" applyBorder="1" applyAlignment="1">
      <alignment horizontal="right" vertical="center"/>
    </xf>
    <xf numFmtId="0" fontId="11" fillId="0" borderId="0" xfId="0" applyFont="1"/>
    <xf numFmtId="0" fontId="12" fillId="0" borderId="0" xfId="0" applyFont="1" applyAlignment="1">
      <alignment horizontal="left"/>
    </xf>
    <xf numFmtId="17" fontId="12" fillId="0" borderId="0" xfId="0" quotePrefix="1" applyNumberFormat="1" applyFont="1" applyAlignment="1">
      <alignment horizontal="left"/>
    </xf>
    <xf numFmtId="164" fontId="10" fillId="0" borderId="0" xfId="0" applyNumberFormat="1" applyFont="1" applyAlignment="1">
      <alignment horizontal="left"/>
    </xf>
    <xf numFmtId="0" fontId="2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3" fillId="3" borderId="1" xfId="1" applyFont="1" applyFill="1" applyBorder="1" applyAlignment="1">
      <alignment horizontal="center" vertical="top" wrapText="1"/>
    </xf>
    <xf numFmtId="1" fontId="4" fillId="0" borderId="1" xfId="1" applyNumberFormat="1" applyFont="1" applyBorder="1" applyAlignment="1">
      <alignment horizontal="center" vertical="center"/>
    </xf>
  </cellXfs>
  <cellStyles count="2">
    <cellStyle name="ปกติ" xfId="0" builtinId="0"/>
    <cellStyle name="ปกติ 2" xfId="1"/>
  </cellStyles>
  <dxfs count="1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indexed="41"/>
        </patternFill>
      </fill>
    </dxf>
    <dxf>
      <font>
        <condense val="0"/>
        <extend val="0"/>
        <color indexed="9"/>
      </font>
    </dxf>
    <dxf>
      <fill>
        <patternFill>
          <bgColor theme="9" tint="0.79998168889431442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="115" zoomScaleNormal="115" workbookViewId="0"/>
  </sheetViews>
  <sheetFormatPr defaultRowHeight="21" customHeight="1" x14ac:dyDescent="0.25"/>
  <cols>
    <col min="1" max="1" width="4.296875" style="57" customWidth="1"/>
    <col min="2" max="2" width="12.296875" style="57" customWidth="1"/>
    <col min="3" max="3" width="24.8984375" style="58" customWidth="1"/>
    <col min="4" max="6" width="12.69921875" style="60" customWidth="1"/>
    <col min="7" max="8" width="12.69921875" style="57" customWidth="1"/>
    <col min="9" max="16" width="8.796875" style="57" customWidth="1"/>
    <col min="17" max="16384" width="8.796875" style="57"/>
  </cols>
  <sheetData>
    <row r="1" spans="1:8" s="56" customFormat="1" ht="21" customHeight="1" x14ac:dyDescent="0.25">
      <c r="A1" s="56" t="s">
        <v>0</v>
      </c>
      <c r="B1" s="56" t="s">
        <v>1</v>
      </c>
      <c r="C1" s="56" t="s">
        <v>2</v>
      </c>
      <c r="D1" s="56" t="s">
        <v>3</v>
      </c>
      <c r="E1" s="56" t="s">
        <v>4</v>
      </c>
      <c r="F1" s="56" t="s">
        <v>5</v>
      </c>
      <c r="G1" s="56" t="s">
        <v>6</v>
      </c>
      <c r="H1" s="56" t="s">
        <v>7</v>
      </c>
    </row>
    <row r="2" spans="1:8" ht="21" customHeight="1" x14ac:dyDescent="0.25">
      <c r="A2" s="57">
        <v>1</v>
      </c>
      <c r="B2" s="57">
        <v>6410210027</v>
      </c>
      <c r="C2" s="58" t="s">
        <v>8</v>
      </c>
      <c r="D2" s="59">
        <f>Advisor!$E$2</f>
        <v>17.399999999999999</v>
      </c>
      <c r="E2" s="59">
        <f>Project!$F$2</f>
        <v>41.4</v>
      </c>
      <c r="F2" s="59">
        <f t="shared" ref="F2:F29" si="0">D2 + E2</f>
        <v>58.8</v>
      </c>
      <c r="G2" s="57">
        <f t="shared" ref="G2:G29" si="1">ROUND(F2, 0)</f>
        <v>59</v>
      </c>
      <c r="H2" s="57" t="str">
        <f>IF(G2&gt;=Criteria!$B$1,"A", IF(G2&gt;=Criteria!$B$2,"B+", IF(G2&gt;=Criteria!$B$3,"B", IF(G2&gt;=Criteria!$B$4,"C+", IF(G2&gt;=Criteria!$B$5,"C", IF(G2&gt;=Criteria!$B$6,"D+", IF(G2&gt;=Criteria!$B$7,"D", "E")))))))</f>
        <v>C</v>
      </c>
    </row>
    <row r="3" spans="1:8" ht="21" customHeight="1" x14ac:dyDescent="0.25">
      <c r="A3" s="57">
        <v>2</v>
      </c>
      <c r="B3" s="57">
        <v>6410210036</v>
      </c>
      <c r="C3" s="58" t="s">
        <v>9</v>
      </c>
      <c r="D3" s="59">
        <f>Advisor!$E$3</f>
        <v>17.399999999999999</v>
      </c>
      <c r="E3" s="59">
        <f>Project!$F$3</f>
        <v>41.4</v>
      </c>
      <c r="F3" s="59">
        <f t="shared" si="0"/>
        <v>58.8</v>
      </c>
      <c r="G3" s="57">
        <f t="shared" si="1"/>
        <v>59</v>
      </c>
      <c r="H3" s="57" t="str">
        <f>IF(G3&gt;=Criteria!$B$1,"A", IF(G3&gt;=Criteria!$B$2,"B+", IF(G3&gt;=Criteria!$B$3,"B", IF(G3&gt;=Criteria!$B$4,"C+", IF(G3&gt;=Criteria!$B$5,"C", IF(G3&gt;=Criteria!$B$6,"D+", IF(G3&gt;=Criteria!$B$7,"D", "E")))))))</f>
        <v>C</v>
      </c>
    </row>
    <row r="4" spans="1:8" ht="21" customHeight="1" x14ac:dyDescent="0.25">
      <c r="A4" s="57">
        <v>3</v>
      </c>
      <c r="B4" s="57">
        <v>6410210056</v>
      </c>
      <c r="C4" s="58" t="s">
        <v>10</v>
      </c>
      <c r="D4" s="59">
        <f>Advisor!$E$4</f>
        <v>17.399999999999999</v>
      </c>
      <c r="E4" s="59">
        <f>Project!$F$4</f>
        <v>41.4</v>
      </c>
      <c r="F4" s="59">
        <f t="shared" si="0"/>
        <v>58.8</v>
      </c>
      <c r="G4" s="57">
        <f t="shared" si="1"/>
        <v>59</v>
      </c>
      <c r="H4" s="57" t="str">
        <f>IF(G4&gt;=Criteria!$B$1,"A", IF(G4&gt;=Criteria!$B$2,"B+", IF(G4&gt;=Criteria!$B$3,"B", IF(G4&gt;=Criteria!$B$4,"C+", IF(G4&gt;=Criteria!$B$5,"C", IF(G4&gt;=Criteria!$B$6,"D+", IF(G4&gt;=Criteria!$B$7,"D", "E")))))))</f>
        <v>C</v>
      </c>
    </row>
    <row r="5" spans="1:8" ht="21" customHeight="1" x14ac:dyDescent="0.25">
      <c r="A5" s="57">
        <v>4</v>
      </c>
      <c r="B5" s="57">
        <v>6410210075</v>
      </c>
      <c r="C5" s="58" t="s">
        <v>11</v>
      </c>
      <c r="D5" s="59">
        <f>Advisor!$E$5</f>
        <v>17.399999999999999</v>
      </c>
      <c r="E5" s="59">
        <f>Project!$F$5</f>
        <v>41.4</v>
      </c>
      <c r="F5" s="59">
        <f t="shared" si="0"/>
        <v>58.8</v>
      </c>
      <c r="G5" s="57">
        <f t="shared" si="1"/>
        <v>59</v>
      </c>
      <c r="H5" s="57" t="str">
        <f>IF(G5&gt;=Criteria!$B$1,"A", IF(G5&gt;=Criteria!$B$2,"B+", IF(G5&gt;=Criteria!$B$3,"B", IF(G5&gt;=Criteria!$B$4,"C+", IF(G5&gt;=Criteria!$B$5,"C", IF(G5&gt;=Criteria!$B$6,"D+", IF(G5&gt;=Criteria!$B$7,"D", "E")))))))</f>
        <v>C</v>
      </c>
    </row>
    <row r="6" spans="1:8" ht="21" customHeight="1" x14ac:dyDescent="0.25">
      <c r="A6" s="57">
        <v>5</v>
      </c>
      <c r="B6" s="57">
        <v>6410210102</v>
      </c>
      <c r="C6" s="58" t="s">
        <v>12</v>
      </c>
      <c r="D6" s="59">
        <f>Advisor!$E$6</f>
        <v>17.399999999999999</v>
      </c>
      <c r="E6" s="59">
        <f>Project!$F$6</f>
        <v>41.4</v>
      </c>
      <c r="F6" s="59">
        <f t="shared" si="0"/>
        <v>58.8</v>
      </c>
      <c r="G6" s="57">
        <f t="shared" si="1"/>
        <v>59</v>
      </c>
      <c r="H6" s="57" t="str">
        <f>IF(G6&gt;=Criteria!$B$1,"A", IF(G6&gt;=Criteria!$B$2,"B+", IF(G6&gt;=Criteria!$B$3,"B", IF(G6&gt;=Criteria!$B$4,"C+", IF(G6&gt;=Criteria!$B$5,"C", IF(G6&gt;=Criteria!$B$6,"D+", IF(G6&gt;=Criteria!$B$7,"D", "E")))))))</f>
        <v>C</v>
      </c>
    </row>
    <row r="7" spans="1:8" ht="21" customHeight="1" x14ac:dyDescent="0.25">
      <c r="A7" s="57">
        <v>6</v>
      </c>
      <c r="B7" s="57">
        <v>6410210104</v>
      </c>
      <c r="C7" s="58" t="s">
        <v>13</v>
      </c>
      <c r="D7" s="59">
        <f>Advisor!$E$7</f>
        <v>17.399999999999999</v>
      </c>
      <c r="E7" s="59">
        <f>Project!$F$7</f>
        <v>41.4</v>
      </c>
      <c r="F7" s="59">
        <f t="shared" si="0"/>
        <v>58.8</v>
      </c>
      <c r="G7" s="57">
        <f t="shared" si="1"/>
        <v>59</v>
      </c>
      <c r="H7" s="57" t="str">
        <f>IF(G7&gt;=Criteria!$B$1,"A", IF(G7&gt;=Criteria!$B$2,"B+", IF(G7&gt;=Criteria!$B$3,"B", IF(G7&gt;=Criteria!$B$4,"C+", IF(G7&gt;=Criteria!$B$5,"C", IF(G7&gt;=Criteria!$B$6,"D+", IF(G7&gt;=Criteria!$B$7,"D", "E")))))))</f>
        <v>C</v>
      </c>
    </row>
    <row r="8" spans="1:8" ht="21" customHeight="1" x14ac:dyDescent="0.25">
      <c r="A8" s="57">
        <v>7</v>
      </c>
      <c r="B8" s="57">
        <v>6410210129</v>
      </c>
      <c r="C8" s="58" t="s">
        <v>14</v>
      </c>
      <c r="D8" s="59">
        <f>Advisor!$E$8</f>
        <v>17.399999999999999</v>
      </c>
      <c r="E8" s="59">
        <f>Project!$F$8</f>
        <v>41.4</v>
      </c>
      <c r="F8" s="59">
        <f t="shared" si="0"/>
        <v>58.8</v>
      </c>
      <c r="G8" s="57">
        <f t="shared" si="1"/>
        <v>59</v>
      </c>
      <c r="H8" s="57" t="str">
        <f>IF(G8&gt;=Criteria!$B$1,"A", IF(G8&gt;=Criteria!$B$2,"B+", IF(G8&gt;=Criteria!$B$3,"B", IF(G8&gt;=Criteria!$B$4,"C+", IF(G8&gt;=Criteria!$B$5,"C", IF(G8&gt;=Criteria!$B$6,"D+", IF(G8&gt;=Criteria!$B$7,"D", "E")))))))</f>
        <v>C</v>
      </c>
    </row>
    <row r="9" spans="1:8" ht="21" customHeight="1" x14ac:dyDescent="0.25">
      <c r="A9" s="57">
        <v>8</v>
      </c>
      <c r="B9" s="57">
        <v>6410210143</v>
      </c>
      <c r="C9" s="58" t="s">
        <v>15</v>
      </c>
      <c r="D9" s="59">
        <f>Advisor!$E$9</f>
        <v>17.399999999999999</v>
      </c>
      <c r="E9" s="59">
        <f>Project!$F$9</f>
        <v>41.4</v>
      </c>
      <c r="F9" s="59">
        <f t="shared" si="0"/>
        <v>58.8</v>
      </c>
      <c r="G9" s="57">
        <f t="shared" si="1"/>
        <v>59</v>
      </c>
      <c r="H9" s="57" t="str">
        <f>IF(G9&gt;=Criteria!$B$1,"A", IF(G9&gt;=Criteria!$B$2,"B+", IF(G9&gt;=Criteria!$B$3,"B", IF(G9&gt;=Criteria!$B$4,"C+", IF(G9&gt;=Criteria!$B$5,"C", IF(G9&gt;=Criteria!$B$6,"D+", IF(G9&gt;=Criteria!$B$7,"D", "E")))))))</f>
        <v>C</v>
      </c>
    </row>
    <row r="10" spans="1:8" ht="21" customHeight="1" x14ac:dyDescent="0.25">
      <c r="A10" s="57">
        <v>9</v>
      </c>
      <c r="B10" s="57">
        <v>6410210161</v>
      </c>
      <c r="C10" s="58" t="s">
        <v>16</v>
      </c>
      <c r="D10" s="59">
        <f>Advisor!$E$10</f>
        <v>17.399999999999999</v>
      </c>
      <c r="E10" s="59">
        <f>Project!$F$10</f>
        <v>41.4</v>
      </c>
      <c r="F10" s="59">
        <f t="shared" si="0"/>
        <v>58.8</v>
      </c>
      <c r="G10" s="57">
        <f t="shared" si="1"/>
        <v>59</v>
      </c>
      <c r="H10" s="57" t="str">
        <f>IF(G10&gt;=Criteria!$B$1,"A", IF(G10&gt;=Criteria!$B$2,"B+", IF(G10&gt;=Criteria!$B$3,"B", IF(G10&gt;=Criteria!$B$4,"C+", IF(G10&gt;=Criteria!$B$5,"C", IF(G10&gt;=Criteria!$B$6,"D+", IF(G10&gt;=Criteria!$B$7,"D", "E")))))))</f>
        <v>C</v>
      </c>
    </row>
    <row r="11" spans="1:8" ht="21" customHeight="1" x14ac:dyDescent="0.25">
      <c r="A11" s="57">
        <v>10</v>
      </c>
      <c r="B11" s="57">
        <v>6410210191</v>
      </c>
      <c r="C11" s="58" t="s">
        <v>17</v>
      </c>
      <c r="D11" s="59">
        <f>Advisor!$E$11</f>
        <v>17.399999999999999</v>
      </c>
      <c r="E11" s="59">
        <f>Project!$F$11</f>
        <v>41.4</v>
      </c>
      <c r="F11" s="59">
        <f t="shared" si="0"/>
        <v>58.8</v>
      </c>
      <c r="G11" s="57">
        <f t="shared" si="1"/>
        <v>59</v>
      </c>
      <c r="H11" s="57" t="str">
        <f>IF(G11&gt;=Criteria!$B$1,"A", IF(G11&gt;=Criteria!$B$2,"B+", IF(G11&gt;=Criteria!$B$3,"B", IF(G11&gt;=Criteria!$B$4,"C+", IF(G11&gt;=Criteria!$B$5,"C", IF(G11&gt;=Criteria!$B$6,"D+", IF(G11&gt;=Criteria!$B$7,"D", "E")))))))</f>
        <v>C</v>
      </c>
    </row>
    <row r="12" spans="1:8" ht="21" customHeight="1" x14ac:dyDescent="0.25">
      <c r="A12" s="57">
        <v>11</v>
      </c>
      <c r="B12" s="57">
        <v>6410210235</v>
      </c>
      <c r="C12" s="58" t="s">
        <v>18</v>
      </c>
      <c r="D12" s="59">
        <f>Advisor!$E$12</f>
        <v>17.399999999999999</v>
      </c>
      <c r="E12" s="59">
        <f>Project!$F$12</f>
        <v>41.4</v>
      </c>
      <c r="F12" s="59">
        <f t="shared" si="0"/>
        <v>58.8</v>
      </c>
      <c r="G12" s="57">
        <f t="shared" si="1"/>
        <v>59</v>
      </c>
      <c r="H12" s="57" t="str">
        <f>IF(G12&gt;=Criteria!$B$1,"A", IF(G12&gt;=Criteria!$B$2,"B+", IF(G12&gt;=Criteria!$B$3,"B", IF(G12&gt;=Criteria!$B$4,"C+", IF(G12&gt;=Criteria!$B$5,"C", IF(G12&gt;=Criteria!$B$6,"D+", IF(G12&gt;=Criteria!$B$7,"D", "E")))))))</f>
        <v>C</v>
      </c>
    </row>
    <row r="13" spans="1:8" ht="21" customHeight="1" x14ac:dyDescent="0.25">
      <c r="A13" s="57">
        <v>12</v>
      </c>
      <c r="B13" s="57">
        <v>6410210297</v>
      </c>
      <c r="C13" s="58" t="s">
        <v>19</v>
      </c>
      <c r="D13" s="59">
        <f>Advisor!$E$13</f>
        <v>17.399999999999999</v>
      </c>
      <c r="E13" s="59">
        <f>Project!$F$13</f>
        <v>41.4</v>
      </c>
      <c r="F13" s="59">
        <f t="shared" si="0"/>
        <v>58.8</v>
      </c>
      <c r="G13" s="57">
        <f t="shared" si="1"/>
        <v>59</v>
      </c>
      <c r="H13" s="57" t="str">
        <f>IF(G13&gt;=Criteria!$B$1,"A", IF(G13&gt;=Criteria!$B$2,"B+", IF(G13&gt;=Criteria!$B$3,"B", IF(G13&gt;=Criteria!$B$4,"C+", IF(G13&gt;=Criteria!$B$5,"C", IF(G13&gt;=Criteria!$B$6,"D+", IF(G13&gt;=Criteria!$B$7,"D", "E")))))))</f>
        <v>C</v>
      </c>
    </row>
    <row r="14" spans="1:8" ht="21" customHeight="1" x14ac:dyDescent="0.25">
      <c r="A14" s="57">
        <v>13</v>
      </c>
      <c r="B14" s="57">
        <v>6410210353</v>
      </c>
      <c r="C14" s="58" t="s">
        <v>20</v>
      </c>
      <c r="D14" s="59">
        <f>Advisor!$E$14</f>
        <v>17.399999999999999</v>
      </c>
      <c r="E14" s="59">
        <f>Project!$F$14</f>
        <v>41.4</v>
      </c>
      <c r="F14" s="59">
        <f t="shared" si="0"/>
        <v>58.8</v>
      </c>
      <c r="G14" s="57">
        <f t="shared" si="1"/>
        <v>59</v>
      </c>
      <c r="H14" s="57" t="str">
        <f>IF(G14&gt;=Criteria!$B$1,"A", IF(G14&gt;=Criteria!$B$2,"B+", IF(G14&gt;=Criteria!$B$3,"B", IF(G14&gt;=Criteria!$B$4,"C+", IF(G14&gt;=Criteria!$B$5,"C", IF(G14&gt;=Criteria!$B$6,"D+", IF(G14&gt;=Criteria!$B$7,"D", "E")))))))</f>
        <v>C</v>
      </c>
    </row>
    <row r="15" spans="1:8" ht="21" customHeight="1" x14ac:dyDescent="0.25">
      <c r="A15" s="57">
        <v>14</v>
      </c>
      <c r="B15" s="57">
        <v>6410210371</v>
      </c>
      <c r="C15" s="58" t="s">
        <v>21</v>
      </c>
      <c r="D15" s="59">
        <f>Advisor!$E$15</f>
        <v>17.399999999999999</v>
      </c>
      <c r="E15" s="59">
        <f>Project!$F$15</f>
        <v>41.4</v>
      </c>
      <c r="F15" s="59">
        <f t="shared" si="0"/>
        <v>58.8</v>
      </c>
      <c r="G15" s="57">
        <f t="shared" si="1"/>
        <v>59</v>
      </c>
      <c r="H15" s="57" t="str">
        <f>IF(G15&gt;=Criteria!$B$1,"A", IF(G15&gt;=Criteria!$B$2,"B+", IF(G15&gt;=Criteria!$B$3,"B", IF(G15&gt;=Criteria!$B$4,"C+", IF(G15&gt;=Criteria!$B$5,"C", IF(G15&gt;=Criteria!$B$6,"D+", IF(G15&gt;=Criteria!$B$7,"D", "E")))))))</f>
        <v>C</v>
      </c>
    </row>
    <row r="16" spans="1:8" ht="21" customHeight="1" x14ac:dyDescent="0.25">
      <c r="A16" s="57">
        <v>15</v>
      </c>
      <c r="B16" s="57">
        <v>6410210379</v>
      </c>
      <c r="C16" s="58" t="s">
        <v>22</v>
      </c>
      <c r="D16" s="59">
        <f>Advisor!$E$16</f>
        <v>17.399999999999999</v>
      </c>
      <c r="E16" s="59">
        <f>Project!$F$16</f>
        <v>41.4</v>
      </c>
      <c r="F16" s="59">
        <f t="shared" si="0"/>
        <v>58.8</v>
      </c>
      <c r="G16" s="57">
        <f t="shared" si="1"/>
        <v>59</v>
      </c>
      <c r="H16" s="57" t="str">
        <f>IF(G16&gt;=Criteria!$B$1,"A", IF(G16&gt;=Criteria!$B$2,"B+", IF(G16&gt;=Criteria!$B$3,"B", IF(G16&gt;=Criteria!$B$4,"C+", IF(G16&gt;=Criteria!$B$5,"C", IF(G16&gt;=Criteria!$B$6,"D+", IF(G16&gt;=Criteria!$B$7,"D", "E")))))))</f>
        <v>C</v>
      </c>
    </row>
    <row r="17" spans="1:8" ht="21" customHeight="1" x14ac:dyDescent="0.25">
      <c r="A17" s="57">
        <v>16</v>
      </c>
      <c r="B17" s="57">
        <v>6410210387</v>
      </c>
      <c r="C17" s="58" t="s">
        <v>23</v>
      </c>
      <c r="D17" s="59">
        <f>Advisor!$E$17</f>
        <v>17.399999999999999</v>
      </c>
      <c r="E17" s="59">
        <f>Project!$F$17</f>
        <v>41.4</v>
      </c>
      <c r="F17" s="59">
        <f t="shared" si="0"/>
        <v>58.8</v>
      </c>
      <c r="G17" s="57">
        <f t="shared" si="1"/>
        <v>59</v>
      </c>
      <c r="H17" s="57" t="str">
        <f>IF(G17&gt;=Criteria!$B$1,"A", IF(G17&gt;=Criteria!$B$2,"B+", IF(G17&gt;=Criteria!$B$3,"B", IF(G17&gt;=Criteria!$B$4,"C+", IF(G17&gt;=Criteria!$B$5,"C", IF(G17&gt;=Criteria!$B$6,"D+", IF(G17&gt;=Criteria!$B$7,"D", "E")))))))</f>
        <v>C</v>
      </c>
    </row>
    <row r="18" spans="1:8" ht="21" customHeight="1" x14ac:dyDescent="0.25">
      <c r="A18" s="57">
        <v>17</v>
      </c>
      <c r="B18" s="57">
        <v>6410210420</v>
      </c>
      <c r="C18" s="58" t="s">
        <v>24</v>
      </c>
      <c r="D18" s="59">
        <f>Advisor!$E$18</f>
        <v>17.399999999999999</v>
      </c>
      <c r="E18" s="59">
        <f>Project!$F$18</f>
        <v>41.4</v>
      </c>
      <c r="F18" s="59">
        <f t="shared" si="0"/>
        <v>58.8</v>
      </c>
      <c r="G18" s="57">
        <f t="shared" si="1"/>
        <v>59</v>
      </c>
      <c r="H18" s="57" t="str">
        <f>IF(G18&gt;=Criteria!$B$1,"A", IF(G18&gt;=Criteria!$B$2,"B+", IF(G18&gt;=Criteria!$B$3,"B", IF(G18&gt;=Criteria!$B$4,"C+", IF(G18&gt;=Criteria!$B$5,"C", IF(G18&gt;=Criteria!$B$6,"D+", IF(G18&gt;=Criteria!$B$7,"D", "E")))))))</f>
        <v>C</v>
      </c>
    </row>
    <row r="19" spans="1:8" ht="21" customHeight="1" x14ac:dyDescent="0.25">
      <c r="A19" s="57">
        <v>18</v>
      </c>
      <c r="B19" s="57">
        <v>6410210425</v>
      </c>
      <c r="C19" s="58" t="s">
        <v>25</v>
      </c>
      <c r="D19" s="59">
        <f>Advisor!$E$19</f>
        <v>17.399999999999999</v>
      </c>
      <c r="E19" s="59">
        <f>Project!$F$19</f>
        <v>41.4</v>
      </c>
      <c r="F19" s="59">
        <f t="shared" si="0"/>
        <v>58.8</v>
      </c>
      <c r="G19" s="57">
        <f t="shared" si="1"/>
        <v>59</v>
      </c>
      <c r="H19" s="57" t="str">
        <f>IF(G19&gt;=Criteria!$B$1,"A", IF(G19&gt;=Criteria!$B$2,"B+", IF(G19&gt;=Criteria!$B$3,"B", IF(G19&gt;=Criteria!$B$4,"C+", IF(G19&gt;=Criteria!$B$5,"C", IF(G19&gt;=Criteria!$B$6,"D+", IF(G19&gt;=Criteria!$B$7,"D", "E")))))))</f>
        <v>C</v>
      </c>
    </row>
    <row r="20" spans="1:8" ht="21" customHeight="1" x14ac:dyDescent="0.25">
      <c r="A20" s="57">
        <v>19</v>
      </c>
      <c r="B20" s="57">
        <v>6410210441</v>
      </c>
      <c r="C20" s="58" t="s">
        <v>26</v>
      </c>
      <c r="D20" s="59">
        <f>Advisor!$E$20</f>
        <v>17.399999999999999</v>
      </c>
      <c r="E20" s="59">
        <f>Project!$F$20</f>
        <v>41.4</v>
      </c>
      <c r="F20" s="59">
        <f t="shared" si="0"/>
        <v>58.8</v>
      </c>
      <c r="G20" s="57">
        <f t="shared" si="1"/>
        <v>59</v>
      </c>
      <c r="H20" s="57" t="str">
        <f>IF(G20&gt;=Criteria!$B$1,"A", IF(G20&gt;=Criteria!$B$2,"B+", IF(G20&gt;=Criteria!$B$3,"B", IF(G20&gt;=Criteria!$B$4,"C+", IF(G20&gt;=Criteria!$B$5,"C", IF(G20&gt;=Criteria!$B$6,"D+", IF(G20&gt;=Criteria!$B$7,"D", "E")))))))</f>
        <v>C</v>
      </c>
    </row>
    <row r="21" spans="1:8" ht="21" customHeight="1" x14ac:dyDescent="0.25">
      <c r="A21" s="57">
        <v>20</v>
      </c>
      <c r="B21" s="57">
        <v>6410210457</v>
      </c>
      <c r="C21" s="58" t="s">
        <v>27</v>
      </c>
      <c r="D21" s="59">
        <f>Advisor!$E$21</f>
        <v>17.399999999999999</v>
      </c>
      <c r="E21" s="59">
        <f>Project!$F$21</f>
        <v>41.4</v>
      </c>
      <c r="F21" s="59">
        <f t="shared" si="0"/>
        <v>58.8</v>
      </c>
      <c r="G21" s="57">
        <f t="shared" si="1"/>
        <v>59</v>
      </c>
      <c r="H21" s="57" t="str">
        <f>IF(G21&gt;=Criteria!$B$1,"A", IF(G21&gt;=Criteria!$B$2,"B+", IF(G21&gt;=Criteria!$B$3,"B", IF(G21&gt;=Criteria!$B$4,"C+", IF(G21&gt;=Criteria!$B$5,"C", IF(G21&gt;=Criteria!$B$6,"D+", IF(G21&gt;=Criteria!$B$7,"D", "E")))))))</f>
        <v>C</v>
      </c>
    </row>
    <row r="22" spans="1:8" ht="21" customHeight="1" x14ac:dyDescent="0.25">
      <c r="A22" s="57">
        <v>21</v>
      </c>
      <c r="B22" s="57">
        <v>6410210501</v>
      </c>
      <c r="C22" s="58" t="s">
        <v>28</v>
      </c>
      <c r="D22" s="59">
        <f>Advisor!$E$22</f>
        <v>17.399999999999999</v>
      </c>
      <c r="E22" s="59">
        <f>Project!$F$22</f>
        <v>41.4</v>
      </c>
      <c r="F22" s="59">
        <f t="shared" si="0"/>
        <v>58.8</v>
      </c>
      <c r="G22" s="57">
        <f t="shared" si="1"/>
        <v>59</v>
      </c>
      <c r="H22" s="57" t="str">
        <f>IF(G22&gt;=Criteria!$B$1,"A", IF(G22&gt;=Criteria!$B$2,"B+", IF(G22&gt;=Criteria!$B$3,"B", IF(G22&gt;=Criteria!$B$4,"C+", IF(G22&gt;=Criteria!$B$5,"C", IF(G22&gt;=Criteria!$B$6,"D+", IF(G22&gt;=Criteria!$B$7,"D", "E")))))))</f>
        <v>C</v>
      </c>
    </row>
    <row r="23" spans="1:8" ht="21" customHeight="1" x14ac:dyDescent="0.25">
      <c r="A23" s="57">
        <v>22</v>
      </c>
      <c r="B23" s="57">
        <v>6410210543</v>
      </c>
      <c r="C23" s="58" t="s">
        <v>29</v>
      </c>
      <c r="D23" s="59">
        <f>Advisor!$E$23</f>
        <v>17.399999999999999</v>
      </c>
      <c r="E23" s="59">
        <f>Project!$F$23</f>
        <v>41.4</v>
      </c>
      <c r="F23" s="59">
        <f t="shared" si="0"/>
        <v>58.8</v>
      </c>
      <c r="G23" s="57">
        <f t="shared" si="1"/>
        <v>59</v>
      </c>
      <c r="H23" s="57" t="str">
        <f>IF(G23&gt;=Criteria!$B$1,"A", IF(G23&gt;=Criteria!$B$2,"B+", IF(G23&gt;=Criteria!$B$3,"B", IF(G23&gt;=Criteria!$B$4,"C+", IF(G23&gt;=Criteria!$B$5,"C", IF(G23&gt;=Criteria!$B$6,"D+", IF(G23&gt;=Criteria!$B$7,"D", "E")))))))</f>
        <v>C</v>
      </c>
    </row>
    <row r="24" spans="1:8" ht="21" customHeight="1" x14ac:dyDescent="0.25">
      <c r="A24" s="57">
        <v>23</v>
      </c>
      <c r="B24" s="57">
        <v>6410210598</v>
      </c>
      <c r="C24" s="58" t="s">
        <v>30</v>
      </c>
      <c r="D24" s="59">
        <f>Advisor!$E$24</f>
        <v>17.399999999999999</v>
      </c>
      <c r="E24" s="59">
        <f>Project!$F$24</f>
        <v>41.4</v>
      </c>
      <c r="F24" s="59">
        <f t="shared" si="0"/>
        <v>58.8</v>
      </c>
      <c r="G24" s="57">
        <f t="shared" si="1"/>
        <v>59</v>
      </c>
      <c r="H24" s="57" t="str">
        <f>IF(G24&gt;=Criteria!$B$1,"A", IF(G24&gt;=Criteria!$B$2,"B+", IF(G24&gt;=Criteria!$B$3,"B", IF(G24&gt;=Criteria!$B$4,"C+", IF(G24&gt;=Criteria!$B$5,"C", IF(G24&gt;=Criteria!$B$6,"D+", IF(G24&gt;=Criteria!$B$7,"D", "E")))))))</f>
        <v>C</v>
      </c>
    </row>
    <row r="25" spans="1:8" ht="21" customHeight="1" x14ac:dyDescent="0.25">
      <c r="A25" s="57">
        <v>24</v>
      </c>
      <c r="B25" s="57">
        <v>6410210631</v>
      </c>
      <c r="C25" s="58" t="s">
        <v>31</v>
      </c>
      <c r="D25" s="59">
        <f>Advisor!$E$25</f>
        <v>17.399999999999999</v>
      </c>
      <c r="E25" s="59">
        <f>Project!$F$25</f>
        <v>41.4</v>
      </c>
      <c r="F25" s="59">
        <f t="shared" si="0"/>
        <v>58.8</v>
      </c>
      <c r="G25" s="57">
        <f t="shared" si="1"/>
        <v>59</v>
      </c>
      <c r="H25" s="57" t="str">
        <f>IF(G25&gt;=Criteria!$B$1,"A", IF(G25&gt;=Criteria!$B$2,"B+", IF(G25&gt;=Criteria!$B$3,"B", IF(G25&gt;=Criteria!$B$4,"C+", IF(G25&gt;=Criteria!$B$5,"C", IF(G25&gt;=Criteria!$B$6,"D+", IF(G25&gt;=Criteria!$B$7,"D", "E")))))))</f>
        <v>C</v>
      </c>
    </row>
    <row r="26" spans="1:8" ht="21" customHeight="1" x14ac:dyDescent="0.25">
      <c r="A26" s="57">
        <v>25</v>
      </c>
      <c r="B26" s="57">
        <v>6410210702</v>
      </c>
      <c r="C26" s="58" t="s">
        <v>32</v>
      </c>
      <c r="D26" s="59">
        <f>Advisor!$E$26</f>
        <v>17.399999999999999</v>
      </c>
      <c r="E26" s="59">
        <f>Project!$F$26</f>
        <v>41.4</v>
      </c>
      <c r="F26" s="59">
        <f t="shared" si="0"/>
        <v>58.8</v>
      </c>
      <c r="G26" s="57">
        <f t="shared" si="1"/>
        <v>59</v>
      </c>
      <c r="H26" s="57" t="str">
        <f>IF(G26&gt;=Criteria!$B$1,"A", IF(G26&gt;=Criteria!$B$2,"B+", IF(G26&gt;=Criteria!$B$3,"B", IF(G26&gt;=Criteria!$B$4,"C+", IF(G26&gt;=Criteria!$B$5,"C", IF(G26&gt;=Criteria!$B$6,"D+", IF(G26&gt;=Criteria!$B$7,"D", "E")))))))</f>
        <v>C</v>
      </c>
    </row>
    <row r="27" spans="1:8" ht="21" customHeight="1" x14ac:dyDescent="0.25">
      <c r="A27" s="57">
        <v>26</v>
      </c>
      <c r="B27" s="57">
        <v>6410210733</v>
      </c>
      <c r="C27" s="58" t="s">
        <v>33</v>
      </c>
      <c r="D27" s="59">
        <f>Advisor!$E$27</f>
        <v>17.399999999999999</v>
      </c>
      <c r="E27" s="59">
        <f>Project!$F$27</f>
        <v>41.4</v>
      </c>
      <c r="F27" s="59">
        <f t="shared" si="0"/>
        <v>58.8</v>
      </c>
      <c r="G27" s="57">
        <f t="shared" si="1"/>
        <v>59</v>
      </c>
      <c r="H27" s="57" t="str">
        <f>IF(G27&gt;=Criteria!$B$1,"A", IF(G27&gt;=Criteria!$B$2,"B+", IF(G27&gt;=Criteria!$B$3,"B", IF(G27&gt;=Criteria!$B$4,"C+", IF(G27&gt;=Criteria!$B$5,"C", IF(G27&gt;=Criteria!$B$6,"D+", IF(G27&gt;=Criteria!$B$7,"D", "E")))))))</f>
        <v>C</v>
      </c>
    </row>
    <row r="28" spans="1:8" ht="21" customHeight="1" x14ac:dyDescent="0.25">
      <c r="A28" s="57">
        <v>27</v>
      </c>
      <c r="B28" s="57">
        <v>6410210776</v>
      </c>
      <c r="C28" s="58" t="s">
        <v>34</v>
      </c>
      <c r="D28" s="59">
        <f>Advisor!$E$28</f>
        <v>17.399999999999999</v>
      </c>
      <c r="E28" s="59">
        <f>Project!$F$28</f>
        <v>41.4</v>
      </c>
      <c r="F28" s="59">
        <f t="shared" si="0"/>
        <v>58.8</v>
      </c>
      <c r="G28" s="57">
        <f t="shared" si="1"/>
        <v>59</v>
      </c>
      <c r="H28" s="57" t="str">
        <f>IF(G28&gt;=Criteria!$B$1,"A", IF(G28&gt;=Criteria!$B$2,"B+", IF(G28&gt;=Criteria!$B$3,"B", IF(G28&gt;=Criteria!$B$4,"C+", IF(G28&gt;=Criteria!$B$5,"C", IF(G28&gt;=Criteria!$B$6,"D+", IF(G28&gt;=Criteria!$B$7,"D", "E")))))))</f>
        <v>C</v>
      </c>
    </row>
    <row r="29" spans="1:8" ht="21" customHeight="1" x14ac:dyDescent="0.25">
      <c r="A29" s="57">
        <v>28</v>
      </c>
      <c r="B29" s="57">
        <v>6410210780</v>
      </c>
      <c r="C29" s="58" t="s">
        <v>35</v>
      </c>
      <c r="D29" s="59">
        <f>Advisor!$E$29</f>
        <v>17.399999999999999</v>
      </c>
      <c r="E29" s="59">
        <f>Project!$F$29</f>
        <v>41.4</v>
      </c>
      <c r="F29" s="59">
        <f t="shared" si="0"/>
        <v>58.8</v>
      </c>
      <c r="G29" s="57">
        <f t="shared" si="1"/>
        <v>59</v>
      </c>
      <c r="H29" s="57" t="str">
        <f>IF(G29&gt;=Criteria!$B$1,"A", IF(G29&gt;=Criteria!$B$2,"B+", IF(G29&gt;=Criteria!$B$3,"B", IF(G29&gt;=Criteria!$B$4,"C+", IF(G29&gt;=Criteria!$B$5,"C", IF(G29&gt;=Criteria!$B$6,"D+", IF(G29&gt;=Criteria!$B$7,"D", "E")))))))</f>
        <v>C</v>
      </c>
    </row>
    <row r="30" spans="1:8" ht="21" customHeight="1" x14ac:dyDescent="0.25">
      <c r="D30" s="59"/>
      <c r="E30" s="59"/>
      <c r="F30" s="59"/>
    </row>
    <row r="31" spans="1:8" ht="21" customHeight="1" x14ac:dyDescent="0.25">
      <c r="D31" s="59"/>
      <c r="E31" s="59"/>
      <c r="F31" s="59"/>
    </row>
    <row r="32" spans="1:8" ht="21" customHeight="1" x14ac:dyDescent="0.25">
      <c r="D32" s="59"/>
      <c r="E32" s="59"/>
      <c r="F32" s="59"/>
    </row>
    <row r="33" spans="4:6" ht="21" customHeight="1" x14ac:dyDescent="0.25">
      <c r="D33" s="59"/>
      <c r="E33" s="59"/>
      <c r="F33" s="59"/>
    </row>
    <row r="34" spans="4:6" ht="21" customHeight="1" x14ac:dyDescent="0.25">
      <c r="D34" s="59"/>
      <c r="E34" s="59"/>
      <c r="F34" s="59"/>
    </row>
    <row r="35" spans="4:6" ht="21" customHeight="1" x14ac:dyDescent="0.25">
      <c r="D35" s="59"/>
      <c r="E35" s="59"/>
      <c r="F35" s="59"/>
    </row>
    <row r="36" spans="4:6" ht="21" customHeight="1" x14ac:dyDescent="0.25">
      <c r="D36" s="59"/>
      <c r="E36" s="59"/>
      <c r="F36" s="59"/>
    </row>
    <row r="37" spans="4:6" ht="21" customHeight="1" x14ac:dyDescent="0.25">
      <c r="D37" s="59"/>
      <c r="E37" s="59"/>
      <c r="F37" s="59"/>
    </row>
    <row r="38" spans="4:6" ht="21" customHeight="1" x14ac:dyDescent="0.25">
      <c r="D38" s="59"/>
      <c r="E38" s="59"/>
      <c r="F38" s="59"/>
    </row>
    <row r="39" spans="4:6" ht="21" customHeight="1" x14ac:dyDescent="0.25">
      <c r="D39" s="59"/>
      <c r="E39" s="59"/>
      <c r="F39" s="59"/>
    </row>
    <row r="40" spans="4:6" ht="21" customHeight="1" x14ac:dyDescent="0.25">
      <c r="D40" s="59"/>
      <c r="E40" s="59"/>
      <c r="F40" s="59"/>
    </row>
    <row r="41" spans="4:6" ht="21" customHeight="1" x14ac:dyDescent="0.25">
      <c r="D41" s="59"/>
      <c r="E41" s="59"/>
      <c r="F41" s="59"/>
    </row>
    <row r="42" spans="4:6" ht="21" customHeight="1" x14ac:dyDescent="0.25">
      <c r="D42" s="59"/>
      <c r="E42" s="59"/>
      <c r="F42" s="59"/>
    </row>
    <row r="43" spans="4:6" ht="21" customHeight="1" x14ac:dyDescent="0.25">
      <c r="D43" s="59"/>
      <c r="E43" s="59"/>
      <c r="F43" s="59"/>
    </row>
    <row r="44" spans="4:6" ht="21" customHeight="1" x14ac:dyDescent="0.25">
      <c r="D44" s="59"/>
      <c r="E44" s="59"/>
      <c r="F44" s="59"/>
    </row>
    <row r="45" spans="4:6" ht="21" customHeight="1" x14ac:dyDescent="0.25">
      <c r="D45" s="59"/>
      <c r="E45" s="59"/>
      <c r="F45" s="59"/>
    </row>
    <row r="46" spans="4:6" ht="21" customHeight="1" x14ac:dyDescent="0.25">
      <c r="D46" s="59"/>
      <c r="E46" s="59"/>
      <c r="F46" s="59"/>
    </row>
    <row r="47" spans="4:6" ht="21" customHeight="1" x14ac:dyDescent="0.25">
      <c r="D47" s="59"/>
      <c r="E47" s="59"/>
      <c r="F47" s="59"/>
    </row>
    <row r="48" spans="4:6" ht="21" customHeight="1" x14ac:dyDescent="0.25">
      <c r="D48" s="59"/>
      <c r="E48" s="59"/>
      <c r="F48" s="59"/>
    </row>
    <row r="49" spans="4:6" ht="21" customHeight="1" x14ac:dyDescent="0.25">
      <c r="D49" s="59"/>
      <c r="E49" s="59"/>
      <c r="F49" s="59"/>
    </row>
    <row r="50" spans="4:6" ht="21" customHeight="1" x14ac:dyDescent="0.25">
      <c r="D50" s="59"/>
      <c r="E50" s="59"/>
      <c r="F50" s="59"/>
    </row>
    <row r="51" spans="4:6" ht="21" customHeight="1" x14ac:dyDescent="0.25">
      <c r="D51" s="59"/>
      <c r="E51" s="59"/>
      <c r="F51" s="59"/>
    </row>
    <row r="52" spans="4:6" ht="21" customHeight="1" x14ac:dyDescent="0.25">
      <c r="D52" s="59"/>
      <c r="E52" s="59"/>
      <c r="F52" s="59"/>
    </row>
    <row r="53" spans="4:6" ht="21" customHeight="1" x14ac:dyDescent="0.25">
      <c r="D53" s="59"/>
      <c r="E53" s="59"/>
      <c r="F53" s="59"/>
    </row>
    <row r="54" spans="4:6" ht="21" customHeight="1" x14ac:dyDescent="0.25">
      <c r="D54" s="59"/>
      <c r="E54" s="59"/>
      <c r="F54" s="59"/>
    </row>
    <row r="55" spans="4:6" ht="21" customHeight="1" x14ac:dyDescent="0.25">
      <c r="D55" s="59"/>
      <c r="E55" s="59"/>
      <c r="F55" s="59"/>
    </row>
    <row r="56" spans="4:6" ht="21" customHeight="1" x14ac:dyDescent="0.25">
      <c r="D56" s="59"/>
      <c r="E56" s="59"/>
      <c r="F56" s="59"/>
    </row>
    <row r="57" spans="4:6" ht="21" customHeight="1" x14ac:dyDescent="0.25">
      <c r="D57" s="59"/>
      <c r="E57" s="59"/>
      <c r="F57" s="59"/>
    </row>
    <row r="58" spans="4:6" ht="21" customHeight="1" x14ac:dyDescent="0.25">
      <c r="D58" s="59"/>
      <c r="E58" s="59"/>
      <c r="F58" s="59"/>
    </row>
    <row r="59" spans="4:6" ht="21" customHeight="1" x14ac:dyDescent="0.25">
      <c r="D59" s="59"/>
      <c r="E59" s="59"/>
      <c r="F59" s="59"/>
    </row>
    <row r="60" spans="4:6" ht="21" customHeight="1" x14ac:dyDescent="0.25">
      <c r="D60" s="59"/>
      <c r="E60" s="59"/>
      <c r="F60" s="59"/>
    </row>
    <row r="61" spans="4:6" ht="21" customHeight="1" x14ac:dyDescent="0.25">
      <c r="D61" s="59"/>
      <c r="E61" s="59"/>
      <c r="F61" s="59"/>
    </row>
    <row r="62" spans="4:6" ht="21" customHeight="1" x14ac:dyDescent="0.25">
      <c r="D62" s="59"/>
      <c r="E62" s="59"/>
      <c r="F62" s="59"/>
    </row>
    <row r="63" spans="4:6" ht="21" customHeight="1" x14ac:dyDescent="0.25">
      <c r="D63" s="59"/>
      <c r="E63" s="59"/>
      <c r="F63" s="59"/>
    </row>
    <row r="64" spans="4:6" ht="21" customHeight="1" x14ac:dyDescent="0.25">
      <c r="D64" s="59"/>
      <c r="E64" s="59"/>
      <c r="F64" s="59"/>
    </row>
  </sheetData>
  <conditionalFormatting sqref="A2:H100">
    <cfRule type="expression" dxfId="8" priority="1">
      <formula>$H2="B+"</formula>
    </cfRule>
    <cfRule type="expression" dxfId="7" priority="2">
      <formula>$H2="C+"</formula>
    </cfRule>
    <cfRule type="expression" dxfId="6" priority="3">
      <formula>$H2="D+"</formula>
    </cfRule>
    <cfRule type="expression" dxfId="5" priority="4">
      <formula>$H2="E"</formula>
    </cfRule>
  </conditionalFormatting>
  <pageMargins left="0.7" right="0.7" top="0.75" bottom="0.75" header="0.3" footer="0.3"/>
  <pageSetup paperSize="9" orientation="portrait" horizontalDpi="200" verticalDpi="2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4.796875" defaultRowHeight="17.399999999999999" x14ac:dyDescent="0.3"/>
  <cols>
    <col min="1" max="6" width="14.796875" style="21" customWidth="1"/>
    <col min="7" max="16384" width="14.796875" style="2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33"/>
  <sheetViews>
    <sheetView tabSelected="1" zoomScale="115" zoomScaleNormal="115" workbookViewId="0">
      <selection activeCell="D10" sqref="D10"/>
    </sheetView>
  </sheetViews>
  <sheetFormatPr defaultColWidth="8.19921875" defaultRowHeight="21" x14ac:dyDescent="0.6"/>
  <cols>
    <col min="1" max="2" width="6" style="27" customWidth="1"/>
    <col min="3" max="4" width="11.3984375" style="27" customWidth="1"/>
    <col min="5" max="5" width="2.3984375" style="27" customWidth="1"/>
    <col min="6" max="6" width="11.3984375" style="27" customWidth="1"/>
    <col min="7" max="7" width="11.59765625" style="27" customWidth="1"/>
    <col min="8" max="8" width="11.3984375" style="27" customWidth="1"/>
    <col min="9" max="10" width="6" style="27" customWidth="1"/>
    <col min="11" max="18" width="8.69921875" style="27" customWidth="1"/>
    <col min="19" max="26" width="8.19921875" style="27" customWidth="1"/>
    <col min="27" max="16384" width="8.19921875" style="27"/>
  </cols>
  <sheetData>
    <row r="1" spans="1:18" s="14" customFormat="1" ht="42" customHeight="1" x14ac:dyDescent="0.25">
      <c r="A1" s="54" t="s">
        <v>36</v>
      </c>
      <c r="B1" s="55"/>
      <c r="C1" s="55"/>
      <c r="D1" s="55"/>
      <c r="E1" s="55"/>
      <c r="F1" s="55"/>
      <c r="G1" s="55"/>
      <c r="H1" s="55"/>
      <c r="I1" s="55"/>
      <c r="J1" s="55"/>
      <c r="K1" s="42"/>
      <c r="L1" s="55"/>
      <c r="M1" s="55"/>
      <c r="N1" s="55"/>
      <c r="O1" s="55"/>
      <c r="P1" s="55"/>
      <c r="Q1" s="55"/>
      <c r="R1" s="55"/>
    </row>
    <row r="2" spans="1:18" x14ac:dyDescent="0.6">
      <c r="A2" s="1" t="str">
        <f>Criteria!$C$10</f>
        <v>รหัสวิชา 344-492 โครงงานทางวิทยาการคอมพิวเตอร์</v>
      </c>
      <c r="B2" s="1"/>
      <c r="C2" s="1"/>
      <c r="D2" s="1"/>
      <c r="E2" s="1"/>
      <c r="F2" s="1"/>
      <c r="G2" s="1"/>
      <c r="H2" s="39" t="str">
        <f>Criteria!$C$13</f>
        <v>หน่วยกิต 3 ตอนที่ 1</v>
      </c>
      <c r="I2" s="33"/>
      <c r="J2" s="33"/>
    </row>
    <row r="3" spans="1:18" x14ac:dyDescent="0.6">
      <c r="A3" s="1" t="str">
        <f>Criteria!$C$11</f>
        <v>อาจารย์ผู้สอน นิธิ ทะนนท์</v>
      </c>
      <c r="B3" s="1"/>
      <c r="C3" s="1"/>
      <c r="D3" s="1"/>
      <c r="E3" s="1"/>
      <c r="F3" s="1"/>
      <c r="G3" s="1"/>
      <c r="H3" s="39" t="str">
        <f>Criteria!$C$14</f>
        <v>ภาคเรียนที่ 2/2567</v>
      </c>
      <c r="I3" s="33"/>
      <c r="J3" s="33"/>
    </row>
    <row r="4" spans="1:18" x14ac:dyDescent="0.6">
      <c r="A4" s="1" t="str">
        <f>Criteria!$C$12</f>
        <v>นักศึกษาคณะ/หลักสูตร วิทยาการคอมพิวเตอร์</v>
      </c>
      <c r="B4" s="1"/>
      <c r="C4" s="1"/>
      <c r="D4" s="1"/>
      <c r="E4" s="1"/>
      <c r="F4" s="1"/>
      <c r="G4" s="1"/>
      <c r="H4" s="39" t="str">
        <f>Criteria!$C$15</f>
        <v>ชั้นปีที่ 4</v>
      </c>
      <c r="I4" s="33"/>
      <c r="J4" s="33"/>
    </row>
    <row r="6" spans="1:18" ht="43.95" customHeight="1" x14ac:dyDescent="0.6">
      <c r="A6" s="35"/>
      <c r="B6" s="36"/>
      <c r="C6" s="37"/>
      <c r="D6" s="35" t="s">
        <v>37</v>
      </c>
      <c r="E6" s="36"/>
      <c r="F6" s="36"/>
      <c r="G6" s="37"/>
      <c r="H6" s="35" t="s">
        <v>38</v>
      </c>
      <c r="I6" s="36"/>
      <c r="J6" s="37"/>
    </row>
    <row r="7" spans="1:18" x14ac:dyDescent="0.6">
      <c r="A7" s="40"/>
      <c r="B7" s="36"/>
      <c r="C7" s="37"/>
      <c r="D7" s="40">
        <v>30</v>
      </c>
      <c r="E7" s="36"/>
      <c r="F7" s="36"/>
      <c r="G7" s="37"/>
      <c r="H7" s="40">
        <v>70</v>
      </c>
      <c r="I7" s="36"/>
      <c r="J7" s="37"/>
    </row>
    <row r="9" spans="1:18" x14ac:dyDescent="0.6">
      <c r="C9" s="29" t="s">
        <v>39</v>
      </c>
      <c r="D9" s="38" t="s">
        <v>40</v>
      </c>
      <c r="E9" s="36"/>
      <c r="F9" s="37"/>
      <c r="G9" s="29" t="s">
        <v>41</v>
      </c>
      <c r="H9" s="29" t="s">
        <v>42</v>
      </c>
    </row>
    <row r="10" spans="1:18" x14ac:dyDescent="0.6">
      <c r="C10" s="28" t="s">
        <v>43</v>
      </c>
      <c r="D10" s="2">
        <v>80</v>
      </c>
      <c r="E10" s="18" t="s">
        <v>44</v>
      </c>
      <c r="F10" s="3">
        <v>100</v>
      </c>
      <c r="G10" s="4">
        <f>COUNTIF(Student!$H$2:$H$100, C10)</f>
        <v>0</v>
      </c>
      <c r="H10" s="5">
        <f t="shared" ref="H10:H21" si="0">G10*100/$G$22</f>
        <v>0</v>
      </c>
      <c r="L10" s="6"/>
    </row>
    <row r="11" spans="1:18" x14ac:dyDescent="0.6">
      <c r="C11" s="28" t="s">
        <v>45</v>
      </c>
      <c r="D11" s="2">
        <v>75</v>
      </c>
      <c r="E11" s="18" t="s">
        <v>44</v>
      </c>
      <c r="F11" s="3">
        <f t="shared" ref="F11:F17" si="1">D10-1</f>
        <v>79</v>
      </c>
      <c r="G11" s="4">
        <f>COUNTIF(Student!$H$2:$H$100, C11)</f>
        <v>0</v>
      </c>
      <c r="H11" s="5">
        <f t="shared" si="0"/>
        <v>0</v>
      </c>
    </row>
    <row r="12" spans="1:18" x14ac:dyDescent="0.6">
      <c r="C12" s="28" t="s">
        <v>46</v>
      </c>
      <c r="D12" s="2">
        <v>70</v>
      </c>
      <c r="E12" s="18" t="s">
        <v>44</v>
      </c>
      <c r="F12" s="3">
        <f t="shared" si="1"/>
        <v>74</v>
      </c>
      <c r="G12" s="4">
        <f>COUNTIF(Student!$H$2:$H$100, C12)</f>
        <v>0</v>
      </c>
      <c r="H12" s="5">
        <f t="shared" si="0"/>
        <v>0</v>
      </c>
      <c r="L12" s="6"/>
    </row>
    <row r="13" spans="1:18" x14ac:dyDescent="0.6">
      <c r="C13" s="28" t="s">
        <v>47</v>
      </c>
      <c r="D13" s="2">
        <v>60</v>
      </c>
      <c r="E13" s="18" t="s">
        <v>44</v>
      </c>
      <c r="F13" s="3">
        <f t="shared" si="1"/>
        <v>69</v>
      </c>
      <c r="G13" s="4">
        <f>COUNTIF(Student!$H$2:$H$100, C13)</f>
        <v>0</v>
      </c>
      <c r="H13" s="5">
        <f t="shared" si="0"/>
        <v>0</v>
      </c>
    </row>
    <row r="14" spans="1:18" x14ac:dyDescent="0.6">
      <c r="C14" s="28" t="s">
        <v>48</v>
      </c>
      <c r="D14" s="2">
        <v>50</v>
      </c>
      <c r="E14" s="18" t="s">
        <v>44</v>
      </c>
      <c r="F14" s="3">
        <f t="shared" si="1"/>
        <v>59</v>
      </c>
      <c r="G14" s="4">
        <f>COUNTIF(Student!$H$2:$H$100, C14)</f>
        <v>28</v>
      </c>
      <c r="H14" s="5">
        <f t="shared" si="0"/>
        <v>100</v>
      </c>
      <c r="L14" s="6"/>
    </row>
    <row r="15" spans="1:18" x14ac:dyDescent="0.6">
      <c r="C15" s="28" t="s">
        <v>49</v>
      </c>
      <c r="D15" s="2">
        <v>45</v>
      </c>
      <c r="E15" s="18" t="s">
        <v>44</v>
      </c>
      <c r="F15" s="3">
        <f t="shared" si="1"/>
        <v>49</v>
      </c>
      <c r="G15" s="4">
        <f>COUNTIF(Student!$H$2:$H$100, C15)</f>
        <v>0</v>
      </c>
      <c r="H15" s="5">
        <f t="shared" si="0"/>
        <v>0</v>
      </c>
    </row>
    <row r="16" spans="1:18" x14ac:dyDescent="0.6">
      <c r="C16" s="28" t="s">
        <v>50</v>
      </c>
      <c r="D16" s="2">
        <v>40</v>
      </c>
      <c r="E16" s="18" t="s">
        <v>44</v>
      </c>
      <c r="F16" s="3">
        <f t="shared" si="1"/>
        <v>44</v>
      </c>
      <c r="G16" s="4">
        <f>COUNTIF(Student!$H$2:$H$100, C16)</f>
        <v>0</v>
      </c>
      <c r="H16" s="5">
        <f t="shared" si="0"/>
        <v>0</v>
      </c>
      <c r="L16" s="6"/>
    </row>
    <row r="17" spans="1:18" x14ac:dyDescent="0.6">
      <c r="C17" s="28" t="s">
        <v>51</v>
      </c>
      <c r="D17" s="2">
        <v>0</v>
      </c>
      <c r="E17" s="18" t="s">
        <v>44</v>
      </c>
      <c r="F17" s="3">
        <f t="shared" si="1"/>
        <v>39</v>
      </c>
      <c r="G17" s="4">
        <f>COUNTIF(Student!$H$2:$H$100, C17)</f>
        <v>0</v>
      </c>
      <c r="H17" s="5">
        <f t="shared" si="0"/>
        <v>0</v>
      </c>
    </row>
    <row r="18" spans="1:18" x14ac:dyDescent="0.6">
      <c r="C18" s="28" t="s">
        <v>52</v>
      </c>
      <c r="D18" s="2"/>
      <c r="E18" s="18"/>
      <c r="F18" s="3"/>
      <c r="G18" s="4">
        <f>COUNTIF(Student!$H$2:$H$100, C18)</f>
        <v>0</v>
      </c>
      <c r="H18" s="5">
        <f t="shared" si="0"/>
        <v>0</v>
      </c>
    </row>
    <row r="19" spans="1:18" x14ac:dyDescent="0.6">
      <c r="C19" s="28" t="s">
        <v>53</v>
      </c>
      <c r="D19" s="2"/>
      <c r="E19" s="18"/>
      <c r="F19" s="3"/>
      <c r="G19" s="4">
        <f>COUNTIF(Student!$H$2:$H$100, C19)</f>
        <v>0</v>
      </c>
      <c r="H19" s="5">
        <f t="shared" si="0"/>
        <v>0</v>
      </c>
    </row>
    <row r="20" spans="1:18" x14ac:dyDescent="0.6">
      <c r="C20" s="28" t="s">
        <v>54</v>
      </c>
      <c r="D20" s="2"/>
      <c r="E20" s="18"/>
      <c r="F20" s="3"/>
      <c r="G20" s="4">
        <f>COUNTIF(Student!$H$2:$H$100, C20)</f>
        <v>0</v>
      </c>
      <c r="H20" s="5">
        <f t="shared" si="0"/>
        <v>0</v>
      </c>
    </row>
    <row r="21" spans="1:18" x14ac:dyDescent="0.6">
      <c r="C21" s="28" t="s">
        <v>55</v>
      </c>
      <c r="D21" s="2"/>
      <c r="E21" s="18"/>
      <c r="F21" s="3"/>
      <c r="G21" s="4">
        <f>COUNTIF(Student!$H$2:$H$100, C21)</f>
        <v>0</v>
      </c>
      <c r="H21" s="5">
        <f t="shared" si="0"/>
        <v>0</v>
      </c>
    </row>
    <row r="22" spans="1:18" x14ac:dyDescent="0.6">
      <c r="C22" s="38" t="s">
        <v>56</v>
      </c>
      <c r="D22" s="36"/>
      <c r="E22" s="36"/>
      <c r="F22" s="37"/>
      <c r="G22" s="24">
        <f>SUM(G10:G21)</f>
        <v>28</v>
      </c>
      <c r="H22" s="25">
        <f>SUM(H10:H21)</f>
        <v>100</v>
      </c>
    </row>
    <row r="24" spans="1:18" x14ac:dyDescent="0.6">
      <c r="A24" s="41" t="s">
        <v>57</v>
      </c>
      <c r="B24" s="33"/>
      <c r="C24" s="33"/>
      <c r="D24" s="33"/>
      <c r="E24" s="33"/>
      <c r="F24" s="33"/>
      <c r="G24" s="33"/>
      <c r="H24" s="33"/>
      <c r="I24" s="33"/>
      <c r="J24" s="33"/>
    </row>
    <row r="25" spans="1:18" x14ac:dyDescent="0.6">
      <c r="A25" s="34" t="s">
        <v>58</v>
      </c>
      <c r="B25" s="33"/>
      <c r="C25" s="33"/>
      <c r="D25" s="33"/>
      <c r="E25" s="33"/>
      <c r="F25" s="33"/>
      <c r="G25" s="33"/>
      <c r="H25" s="33"/>
      <c r="I25" s="33"/>
      <c r="J25" s="33"/>
    </row>
    <row r="26" spans="1:18" x14ac:dyDescent="0.6">
      <c r="A26" s="34" t="s">
        <v>59</v>
      </c>
      <c r="B26" s="33"/>
      <c r="C26" s="33"/>
      <c r="D26" s="33"/>
      <c r="E26" s="33"/>
      <c r="F26" s="33"/>
      <c r="G26" s="33"/>
      <c r="H26" s="33"/>
      <c r="I26" s="33"/>
      <c r="J26" s="33"/>
    </row>
    <row r="29" spans="1:18" x14ac:dyDescent="0.6">
      <c r="G29" s="27" t="s">
        <v>60</v>
      </c>
    </row>
    <row r="30" spans="1:18" x14ac:dyDescent="0.6">
      <c r="K30" s="33"/>
      <c r="L30" s="33"/>
      <c r="M30" s="33"/>
      <c r="N30" s="33"/>
      <c r="O30" s="33"/>
      <c r="P30" s="33"/>
      <c r="Q30" s="33"/>
      <c r="R30" s="7"/>
    </row>
    <row r="31" spans="1:18" x14ac:dyDescent="0.6">
      <c r="G31" s="27" t="s">
        <v>60</v>
      </c>
      <c r="K31" s="33"/>
      <c r="L31" s="33"/>
      <c r="M31" s="33"/>
      <c r="N31" s="33"/>
      <c r="O31" s="33"/>
      <c r="P31" s="33"/>
      <c r="Q31" s="33"/>
      <c r="R31" s="7"/>
    </row>
    <row r="32" spans="1:18" x14ac:dyDescent="0.6">
      <c r="K32" s="33"/>
      <c r="L32" s="33"/>
      <c r="M32" s="33"/>
      <c r="N32" s="33"/>
      <c r="O32" s="33"/>
      <c r="P32" s="33"/>
      <c r="Q32" s="33"/>
      <c r="R32" s="7"/>
    </row>
    <row r="33" spans="11:18" x14ac:dyDescent="0.6">
      <c r="K33" s="33"/>
      <c r="L33" s="33"/>
      <c r="M33" s="33"/>
      <c r="N33" s="33"/>
      <c r="O33" s="33"/>
      <c r="P33" s="33"/>
      <c r="Q33" s="33"/>
      <c r="R33" s="7"/>
    </row>
  </sheetData>
  <mergeCells count="20">
    <mergeCell ref="K30:Q30"/>
    <mergeCell ref="D9:F9"/>
    <mergeCell ref="A24:J24"/>
    <mergeCell ref="H3:J3"/>
    <mergeCell ref="K33:Q33"/>
    <mergeCell ref="A1:J1"/>
    <mergeCell ref="D6:G6"/>
    <mergeCell ref="A25:J25"/>
    <mergeCell ref="K32:Q32"/>
    <mergeCell ref="C22:F22"/>
    <mergeCell ref="K31:Q31"/>
    <mergeCell ref="A6:C6"/>
    <mergeCell ref="H4:J4"/>
    <mergeCell ref="D7:G7"/>
    <mergeCell ref="A26:J26"/>
    <mergeCell ref="A7:C7"/>
    <mergeCell ref="H6:J6"/>
    <mergeCell ref="H2:J2"/>
    <mergeCell ref="H7:J7"/>
    <mergeCell ref="K1:R1"/>
  </mergeCells>
  <printOptions horizontalCentered="1"/>
  <pageMargins left="0.39370078740157483" right="0.39370078740157483" top="0.39370078740157483" bottom="0.39370078740157483" header="0.39370078740157483" footer="0.39370078740157483"/>
  <pageSetup paperSize="9"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03"/>
  <sheetViews>
    <sheetView zoomScale="130" zoomScaleNormal="130" workbookViewId="0">
      <selection activeCell="H4" sqref="H4"/>
    </sheetView>
  </sheetViews>
  <sheetFormatPr defaultColWidth="8.19921875" defaultRowHeight="21" x14ac:dyDescent="0.25"/>
  <cols>
    <col min="1" max="1" width="4.59765625" style="14" bestFit="1" customWidth="1"/>
    <col min="2" max="2" width="9.8984375" style="14" bestFit="1" customWidth="1"/>
    <col min="3" max="3" width="20.8984375" style="32" bestFit="1" customWidth="1"/>
    <col min="4" max="4" width="8.69921875" style="32" hidden="1" customWidth="1"/>
    <col min="5" max="6" width="8.69921875" style="32" customWidth="1"/>
    <col min="7" max="8" width="8.69921875" style="14" customWidth="1"/>
    <col min="9" max="9" width="6.5" style="30" bestFit="1" customWidth="1"/>
    <col min="10" max="17" width="8.19921875" style="32" customWidth="1"/>
    <col min="18" max="16384" width="8.19921875" style="32"/>
  </cols>
  <sheetData>
    <row r="1" spans="1:9" s="31" customFormat="1" x14ac:dyDescent="0.25">
      <c r="A1" s="42" t="s">
        <v>61</v>
      </c>
      <c r="B1" s="43"/>
      <c r="C1" s="43"/>
      <c r="D1" s="43"/>
      <c r="E1" s="43"/>
      <c r="F1" s="43"/>
      <c r="G1" s="43"/>
      <c r="H1" s="43"/>
      <c r="I1" s="43"/>
    </row>
    <row r="2" spans="1:9" s="31" customFormat="1" x14ac:dyDescent="0.25">
      <c r="A2" s="44" t="str">
        <f>Criteria!$C$10</f>
        <v>รหัสวิชา 344-492 โครงงานทางวิทยาการคอมพิวเตอร์</v>
      </c>
      <c r="B2" s="45"/>
      <c r="C2" s="45"/>
      <c r="D2" s="45"/>
      <c r="E2" s="45"/>
      <c r="F2" s="46" t="str">
        <f>Criteria!$C$11</f>
        <v>อาจารย์ผู้สอน นิธิ ทะนนท์</v>
      </c>
      <c r="G2" s="45"/>
      <c r="H2" s="45"/>
      <c r="I2" s="45"/>
    </row>
    <row r="3" spans="1:9" s="9" customFormat="1" ht="64.8" customHeight="1" x14ac:dyDescent="0.25">
      <c r="A3" s="61" t="s">
        <v>0</v>
      </c>
      <c r="B3" s="61" t="s">
        <v>1</v>
      </c>
      <c r="C3" s="61" t="s">
        <v>2</v>
      </c>
      <c r="D3" s="61" t="s">
        <v>62</v>
      </c>
      <c r="E3" s="61" t="s">
        <v>129</v>
      </c>
      <c r="F3" s="61" t="s">
        <v>130</v>
      </c>
      <c r="G3" s="61" t="s">
        <v>131</v>
      </c>
      <c r="H3" s="61" t="s">
        <v>132</v>
      </c>
      <c r="I3" s="61" t="s">
        <v>39</v>
      </c>
    </row>
    <row r="4" spans="1:9" x14ac:dyDescent="0.25">
      <c r="A4" s="10">
        <v>1</v>
      </c>
      <c r="B4" s="10">
        <f>Student!$B2</f>
        <v>6410210027</v>
      </c>
      <c r="C4" s="11" t="str">
        <f>Student!$C2</f>
        <v>นาย กิตติ แก้วประดิษฐ์</v>
      </c>
      <c r="D4" s="12">
        <v>0</v>
      </c>
      <c r="E4" s="12">
        <f>Student!$D2</f>
        <v>17.399999999999999</v>
      </c>
      <c r="F4" s="12">
        <f>Student!$E2</f>
        <v>41.4</v>
      </c>
      <c r="G4" s="12">
        <f>Student!$F2</f>
        <v>58.8</v>
      </c>
      <c r="H4" s="62">
        <f>Student!$G2</f>
        <v>59</v>
      </c>
      <c r="I4" s="13" t="str">
        <f>Student!$H2</f>
        <v>C</v>
      </c>
    </row>
    <row r="5" spans="1:9" x14ac:dyDescent="0.25">
      <c r="A5" s="10">
        <v>2</v>
      </c>
      <c r="B5" s="10">
        <f>Student!$B3</f>
        <v>6410210036</v>
      </c>
      <c r="C5" s="11" t="str">
        <f>Student!$C3</f>
        <v>น.ส. เกศแก้ว ยั่งยืน</v>
      </c>
      <c r="D5" s="12">
        <v>0</v>
      </c>
      <c r="E5" s="12">
        <f>Student!$D3</f>
        <v>17.399999999999999</v>
      </c>
      <c r="F5" s="12">
        <f>Student!$E3</f>
        <v>41.4</v>
      </c>
      <c r="G5" s="12">
        <f>Student!$F3</f>
        <v>58.8</v>
      </c>
      <c r="H5" s="62">
        <f>Student!$G3</f>
        <v>59</v>
      </c>
      <c r="I5" s="13" t="str">
        <f>Student!$H3</f>
        <v>C</v>
      </c>
    </row>
    <row r="6" spans="1:9" x14ac:dyDescent="0.25">
      <c r="A6" s="10">
        <v>3</v>
      </c>
      <c r="B6" s="10">
        <f>Student!$B4</f>
        <v>6410210056</v>
      </c>
      <c r="C6" s="11" t="str">
        <f>Student!$C4</f>
        <v>นาย จิรเมธ วรรณทอง</v>
      </c>
      <c r="D6" s="12">
        <v>0</v>
      </c>
      <c r="E6" s="12">
        <f>Student!$D4</f>
        <v>17.399999999999999</v>
      </c>
      <c r="F6" s="12">
        <f>Student!$E4</f>
        <v>41.4</v>
      </c>
      <c r="G6" s="12">
        <f>Student!$F4</f>
        <v>58.8</v>
      </c>
      <c r="H6" s="62">
        <f>Student!$G4</f>
        <v>59</v>
      </c>
      <c r="I6" s="13" t="str">
        <f>Student!$H4</f>
        <v>C</v>
      </c>
    </row>
    <row r="7" spans="1:9" x14ac:dyDescent="0.25">
      <c r="A7" s="10">
        <v>4</v>
      </c>
      <c r="B7" s="10">
        <f>Student!$B5</f>
        <v>6410210075</v>
      </c>
      <c r="C7" s="11" t="str">
        <f>Student!$C5</f>
        <v>นาย ชัยวรงค์ สมานชาติ</v>
      </c>
      <c r="D7" s="12">
        <v>0</v>
      </c>
      <c r="E7" s="12">
        <f>Student!$D5</f>
        <v>17.399999999999999</v>
      </c>
      <c r="F7" s="12">
        <f>Student!$E5</f>
        <v>41.4</v>
      </c>
      <c r="G7" s="12">
        <f>Student!$F5</f>
        <v>58.8</v>
      </c>
      <c r="H7" s="62">
        <f>Student!$G5</f>
        <v>59</v>
      </c>
      <c r="I7" s="13" t="str">
        <f>Student!$H5</f>
        <v>C</v>
      </c>
    </row>
    <row r="8" spans="1:9" x14ac:dyDescent="0.25">
      <c r="A8" s="10">
        <v>5</v>
      </c>
      <c r="B8" s="10">
        <f>Student!$B6</f>
        <v>6410210102</v>
      </c>
      <c r="C8" s="11" t="str">
        <f>Student!$C6</f>
        <v>นาย ณัฐภาส ขำเกิด</v>
      </c>
      <c r="D8" s="12">
        <v>0</v>
      </c>
      <c r="E8" s="12">
        <f>Student!$D6</f>
        <v>17.399999999999999</v>
      </c>
      <c r="F8" s="12">
        <f>Student!$E6</f>
        <v>41.4</v>
      </c>
      <c r="G8" s="12">
        <f>Student!$F6</f>
        <v>58.8</v>
      </c>
      <c r="H8" s="62">
        <f>Student!$G6</f>
        <v>59</v>
      </c>
      <c r="I8" s="13" t="str">
        <f>Student!$H6</f>
        <v>C</v>
      </c>
    </row>
    <row r="9" spans="1:9" x14ac:dyDescent="0.25">
      <c r="A9" s="10">
        <v>6</v>
      </c>
      <c r="B9" s="10">
        <f>Student!$B7</f>
        <v>6410210104</v>
      </c>
      <c r="C9" s="11" t="str">
        <f>Student!$C7</f>
        <v>นาย ณัฐสิทธิ์ หมานละงู</v>
      </c>
      <c r="D9" s="12">
        <v>0</v>
      </c>
      <c r="E9" s="12">
        <f>Student!$D7</f>
        <v>17.399999999999999</v>
      </c>
      <c r="F9" s="12">
        <f>Student!$E7</f>
        <v>41.4</v>
      </c>
      <c r="G9" s="12">
        <f>Student!$F7</f>
        <v>58.8</v>
      </c>
      <c r="H9" s="62">
        <f>Student!$G7</f>
        <v>59</v>
      </c>
      <c r="I9" s="13" t="str">
        <f>Student!$H7</f>
        <v>C</v>
      </c>
    </row>
    <row r="10" spans="1:9" x14ac:dyDescent="0.25">
      <c r="A10" s="10">
        <v>7</v>
      </c>
      <c r="B10" s="10">
        <f>Student!$B8</f>
        <v>6410210129</v>
      </c>
      <c r="C10" s="11" t="str">
        <f>Student!$C8</f>
        <v>นาย ธนพล สัมฤทธิ์</v>
      </c>
      <c r="D10" s="12">
        <v>0</v>
      </c>
      <c r="E10" s="12">
        <f>Student!$D8</f>
        <v>17.399999999999999</v>
      </c>
      <c r="F10" s="12">
        <f>Student!$E8</f>
        <v>41.4</v>
      </c>
      <c r="G10" s="12">
        <f>Student!$F8</f>
        <v>58.8</v>
      </c>
      <c r="H10" s="62">
        <f>Student!$G8</f>
        <v>59</v>
      </c>
      <c r="I10" s="13" t="str">
        <f>Student!$H8</f>
        <v>C</v>
      </c>
    </row>
    <row r="11" spans="1:9" x14ac:dyDescent="0.25">
      <c r="A11" s="10">
        <v>8</v>
      </c>
      <c r="B11" s="10">
        <f>Student!$B9</f>
        <v>6410210143</v>
      </c>
      <c r="C11" s="11" t="str">
        <f>Student!$C9</f>
        <v>นาย ธีรเทพ แก้วพิทักษ์</v>
      </c>
      <c r="D11" s="12">
        <v>0</v>
      </c>
      <c r="E11" s="12">
        <f>Student!$D9</f>
        <v>17.399999999999999</v>
      </c>
      <c r="F11" s="12">
        <f>Student!$E9</f>
        <v>41.4</v>
      </c>
      <c r="G11" s="12">
        <f>Student!$F9</f>
        <v>58.8</v>
      </c>
      <c r="H11" s="62">
        <f>Student!$G9</f>
        <v>59</v>
      </c>
      <c r="I11" s="13" t="str">
        <f>Student!$H9</f>
        <v>C</v>
      </c>
    </row>
    <row r="12" spans="1:9" x14ac:dyDescent="0.25">
      <c r="A12" s="10">
        <v>9</v>
      </c>
      <c r="B12" s="10">
        <f>Student!$B10</f>
        <v>6410210161</v>
      </c>
      <c r="C12" s="11" t="str">
        <f>Student!$C10</f>
        <v>น.ส. นันทิตา พัชรนนท์</v>
      </c>
      <c r="D12" s="12">
        <v>0</v>
      </c>
      <c r="E12" s="12">
        <f>Student!$D10</f>
        <v>17.399999999999999</v>
      </c>
      <c r="F12" s="12">
        <f>Student!$E10</f>
        <v>41.4</v>
      </c>
      <c r="G12" s="12">
        <f>Student!$F10</f>
        <v>58.8</v>
      </c>
      <c r="H12" s="62">
        <f>Student!$G10</f>
        <v>59</v>
      </c>
      <c r="I12" s="13" t="str">
        <f>Student!$H10</f>
        <v>C</v>
      </c>
    </row>
    <row r="13" spans="1:9" x14ac:dyDescent="0.25">
      <c r="A13" s="10">
        <v>10</v>
      </c>
      <c r="B13" s="10">
        <f>Student!$B11</f>
        <v>6410210191</v>
      </c>
      <c r="C13" s="11" t="str">
        <f>Student!$C11</f>
        <v>นาย ปวิตร สุวรรณรัตน์</v>
      </c>
      <c r="D13" s="12">
        <v>0</v>
      </c>
      <c r="E13" s="12">
        <f>Student!$D11</f>
        <v>17.399999999999999</v>
      </c>
      <c r="F13" s="12">
        <f>Student!$E11</f>
        <v>41.4</v>
      </c>
      <c r="G13" s="12">
        <f>Student!$F11</f>
        <v>58.8</v>
      </c>
      <c r="H13" s="62">
        <f>Student!$G11</f>
        <v>59</v>
      </c>
      <c r="I13" s="13" t="str">
        <f>Student!$H11</f>
        <v>C</v>
      </c>
    </row>
    <row r="14" spans="1:9" x14ac:dyDescent="0.25">
      <c r="A14" s="10">
        <v>11</v>
      </c>
      <c r="B14" s="10">
        <f>Student!$B12</f>
        <v>6410210235</v>
      </c>
      <c r="C14" s="11" t="str">
        <f>Student!$C12</f>
        <v>นาย ฟาร์ดี เกปัน</v>
      </c>
      <c r="D14" s="12">
        <v>0</v>
      </c>
      <c r="E14" s="12">
        <f>Student!$D12</f>
        <v>17.399999999999999</v>
      </c>
      <c r="F14" s="12">
        <f>Student!$E12</f>
        <v>41.4</v>
      </c>
      <c r="G14" s="12">
        <f>Student!$F12</f>
        <v>58.8</v>
      </c>
      <c r="H14" s="62">
        <f>Student!$G12</f>
        <v>59</v>
      </c>
      <c r="I14" s="13" t="str">
        <f>Student!$H12</f>
        <v>C</v>
      </c>
    </row>
    <row r="15" spans="1:9" x14ac:dyDescent="0.25">
      <c r="A15" s="10">
        <v>12</v>
      </c>
      <c r="B15" s="10">
        <f>Student!$B13</f>
        <v>6410210297</v>
      </c>
      <c r="C15" s="11" t="str">
        <f>Student!$C13</f>
        <v>น.ส. ศศิธร ทองปลาง</v>
      </c>
      <c r="D15" s="12">
        <v>0</v>
      </c>
      <c r="E15" s="12">
        <f>Student!$D13</f>
        <v>17.399999999999999</v>
      </c>
      <c r="F15" s="12">
        <f>Student!$E13</f>
        <v>41.4</v>
      </c>
      <c r="G15" s="12">
        <f>Student!$F13</f>
        <v>58.8</v>
      </c>
      <c r="H15" s="62">
        <f>Student!$G13</f>
        <v>59</v>
      </c>
      <c r="I15" s="13" t="str">
        <f>Student!$H13</f>
        <v>C</v>
      </c>
    </row>
    <row r="16" spans="1:9" x14ac:dyDescent="0.25">
      <c r="A16" s="10">
        <v>13</v>
      </c>
      <c r="B16" s="10">
        <f>Student!$B14</f>
        <v>6410210353</v>
      </c>
      <c r="C16" s="11" t="str">
        <f>Student!$C14</f>
        <v>นาย อนาวิล ไชยกูล</v>
      </c>
      <c r="D16" s="12">
        <v>0</v>
      </c>
      <c r="E16" s="12">
        <f>Student!$D14</f>
        <v>17.399999999999999</v>
      </c>
      <c r="F16" s="12">
        <f>Student!$E14</f>
        <v>41.4</v>
      </c>
      <c r="G16" s="12">
        <f>Student!$F14</f>
        <v>58.8</v>
      </c>
      <c r="H16" s="62">
        <f>Student!$G14</f>
        <v>59</v>
      </c>
      <c r="I16" s="13" t="str">
        <f>Student!$H14</f>
        <v>C</v>
      </c>
    </row>
    <row r="17" spans="1:9" x14ac:dyDescent="0.25">
      <c r="A17" s="10">
        <v>14</v>
      </c>
      <c r="B17" s="10">
        <f>Student!$B15</f>
        <v>6410210371</v>
      </c>
      <c r="C17" s="11" t="str">
        <f>Student!$C15</f>
        <v>นาย อัฐพงศ์ อินวัง</v>
      </c>
      <c r="D17" s="12">
        <v>0</v>
      </c>
      <c r="E17" s="12">
        <f>Student!$D15</f>
        <v>17.399999999999999</v>
      </c>
      <c r="F17" s="12">
        <f>Student!$E15</f>
        <v>41.4</v>
      </c>
      <c r="G17" s="12">
        <f>Student!$F15</f>
        <v>58.8</v>
      </c>
      <c r="H17" s="62">
        <f>Student!$G15</f>
        <v>59</v>
      </c>
      <c r="I17" s="13" t="str">
        <f>Student!$H15</f>
        <v>C</v>
      </c>
    </row>
    <row r="18" spans="1:9" x14ac:dyDescent="0.25">
      <c r="A18" s="10">
        <v>15</v>
      </c>
      <c r="B18" s="10">
        <f>Student!$B16</f>
        <v>6410210379</v>
      </c>
      <c r="C18" s="11" t="str">
        <f>Student!$C16</f>
        <v>นาย อารีฟ มะเม๊าะ</v>
      </c>
      <c r="D18" s="12">
        <v>0</v>
      </c>
      <c r="E18" s="12">
        <f>Student!$D16</f>
        <v>17.399999999999999</v>
      </c>
      <c r="F18" s="12">
        <f>Student!$E16</f>
        <v>41.4</v>
      </c>
      <c r="G18" s="12">
        <f>Student!$F16</f>
        <v>58.8</v>
      </c>
      <c r="H18" s="62">
        <f>Student!$G16</f>
        <v>59</v>
      </c>
      <c r="I18" s="13" t="str">
        <f>Student!$H16</f>
        <v>C</v>
      </c>
    </row>
    <row r="19" spans="1:9" x14ac:dyDescent="0.25">
      <c r="A19" s="10">
        <v>16</v>
      </c>
      <c r="B19" s="10">
        <f>Student!$B17</f>
        <v>6410210387</v>
      </c>
      <c r="C19" s="11" t="str">
        <f>Student!$C17</f>
        <v>นาย ฮากิม ขวัญฤกษ์</v>
      </c>
      <c r="D19" s="12">
        <v>0</v>
      </c>
      <c r="E19" s="12">
        <f>Student!$D17</f>
        <v>17.399999999999999</v>
      </c>
      <c r="F19" s="12">
        <f>Student!$E17</f>
        <v>41.4</v>
      </c>
      <c r="G19" s="12">
        <f>Student!$F17</f>
        <v>58.8</v>
      </c>
      <c r="H19" s="62">
        <f>Student!$G17</f>
        <v>59</v>
      </c>
      <c r="I19" s="13" t="str">
        <f>Student!$H17</f>
        <v>C</v>
      </c>
    </row>
    <row r="20" spans="1:9" x14ac:dyDescent="0.25">
      <c r="A20" s="10">
        <v>17</v>
      </c>
      <c r="B20" s="10">
        <f>Student!$B18</f>
        <v>6410210420</v>
      </c>
      <c r="C20" s="11" t="str">
        <f>Student!$C18</f>
        <v>นาย จตุพร อาวัชนาการ</v>
      </c>
      <c r="D20" s="12">
        <v>0</v>
      </c>
      <c r="E20" s="12">
        <f>Student!$D18</f>
        <v>17.399999999999999</v>
      </c>
      <c r="F20" s="12">
        <f>Student!$E18</f>
        <v>41.4</v>
      </c>
      <c r="G20" s="12">
        <f>Student!$F18</f>
        <v>58.8</v>
      </c>
      <c r="H20" s="62">
        <f>Student!$G18</f>
        <v>59</v>
      </c>
      <c r="I20" s="13" t="str">
        <f>Student!$H18</f>
        <v>C</v>
      </c>
    </row>
    <row r="21" spans="1:9" x14ac:dyDescent="0.25">
      <c r="A21" s="10">
        <v>18</v>
      </c>
      <c r="B21" s="10">
        <f>Student!$B19</f>
        <v>6410210425</v>
      </c>
      <c r="C21" s="11" t="str">
        <f>Student!$C19</f>
        <v>น.ส. จิราภรณ์ แสนหูม</v>
      </c>
      <c r="D21" s="12">
        <v>0</v>
      </c>
      <c r="E21" s="12">
        <f>Student!$D19</f>
        <v>17.399999999999999</v>
      </c>
      <c r="F21" s="12">
        <f>Student!$E19</f>
        <v>41.4</v>
      </c>
      <c r="G21" s="12">
        <f>Student!$F19</f>
        <v>58.8</v>
      </c>
      <c r="H21" s="62">
        <f>Student!$G19</f>
        <v>59</v>
      </c>
      <c r="I21" s="13" t="str">
        <f>Student!$H19</f>
        <v>C</v>
      </c>
    </row>
    <row r="22" spans="1:9" x14ac:dyDescent="0.25">
      <c r="A22" s="10">
        <v>19</v>
      </c>
      <c r="B22" s="10">
        <f>Student!$B20</f>
        <v>6410210441</v>
      </c>
      <c r="C22" s="11" t="str">
        <f>Student!$C20</f>
        <v>นาย ชยธร เที่ยงธรรม</v>
      </c>
      <c r="D22" s="12">
        <v>0</v>
      </c>
      <c r="E22" s="12">
        <f>Student!$D20</f>
        <v>17.399999999999999</v>
      </c>
      <c r="F22" s="12">
        <f>Student!$E20</f>
        <v>41.4</v>
      </c>
      <c r="G22" s="12">
        <f>Student!$F20</f>
        <v>58.8</v>
      </c>
      <c r="H22" s="62">
        <f>Student!$G20</f>
        <v>59</v>
      </c>
      <c r="I22" s="13" t="str">
        <f>Student!$H20</f>
        <v>C</v>
      </c>
    </row>
    <row r="23" spans="1:9" x14ac:dyDescent="0.25">
      <c r="A23" s="10">
        <v>20</v>
      </c>
      <c r="B23" s="10">
        <f>Student!$B21</f>
        <v>6410210457</v>
      </c>
      <c r="C23" s="11" t="str">
        <f>Student!$C21</f>
        <v>นาย ซัลมาน สาเล็ง</v>
      </c>
      <c r="D23" s="12">
        <v>0</v>
      </c>
      <c r="E23" s="12">
        <f>Student!$D21</f>
        <v>17.399999999999999</v>
      </c>
      <c r="F23" s="12">
        <f>Student!$E21</f>
        <v>41.4</v>
      </c>
      <c r="G23" s="12">
        <f>Student!$F21</f>
        <v>58.8</v>
      </c>
      <c r="H23" s="62">
        <f>Student!$G21</f>
        <v>59</v>
      </c>
      <c r="I23" s="13" t="str">
        <f>Student!$H21</f>
        <v>C</v>
      </c>
    </row>
    <row r="24" spans="1:9" x14ac:dyDescent="0.25">
      <c r="A24" s="10">
        <v>21</v>
      </c>
      <c r="B24" s="10">
        <f>Student!$B22</f>
        <v>6410210501</v>
      </c>
      <c r="C24" s="11" t="str">
        <f>Student!$C22</f>
        <v>นาย ธนัท โชคธนัทธีราทร</v>
      </c>
      <c r="D24" s="12">
        <v>0</v>
      </c>
      <c r="E24" s="12">
        <f>Student!$D22</f>
        <v>17.399999999999999</v>
      </c>
      <c r="F24" s="12">
        <f>Student!$E22</f>
        <v>41.4</v>
      </c>
      <c r="G24" s="12">
        <f>Student!$F22</f>
        <v>58.8</v>
      </c>
      <c r="H24" s="62">
        <f>Student!$G22</f>
        <v>59</v>
      </c>
      <c r="I24" s="13" t="str">
        <f>Student!$H22</f>
        <v>C</v>
      </c>
    </row>
    <row r="25" spans="1:9" x14ac:dyDescent="0.25">
      <c r="A25" s="10">
        <v>22</v>
      </c>
      <c r="B25" s="10">
        <f>Student!$B23</f>
        <v>6410210543</v>
      </c>
      <c r="C25" s="11" t="str">
        <f>Student!$C23</f>
        <v>น.ส. บัณฑิตา ยิ้มยิ่ง</v>
      </c>
      <c r="D25" s="12">
        <v>0</v>
      </c>
      <c r="E25" s="12">
        <f>Student!$D23</f>
        <v>17.399999999999999</v>
      </c>
      <c r="F25" s="12">
        <f>Student!$E23</f>
        <v>41.4</v>
      </c>
      <c r="G25" s="12">
        <f>Student!$F23</f>
        <v>58.8</v>
      </c>
      <c r="H25" s="62">
        <f>Student!$G23</f>
        <v>59</v>
      </c>
      <c r="I25" s="13" t="str">
        <f>Student!$H23</f>
        <v>C</v>
      </c>
    </row>
    <row r="26" spans="1:9" x14ac:dyDescent="0.25">
      <c r="A26" s="10">
        <v>23</v>
      </c>
      <c r="B26" s="10">
        <f>Student!$B24</f>
        <v>6410210598</v>
      </c>
      <c r="C26" s="11" t="str">
        <f>Student!$C24</f>
        <v>นาย มูฮัยมีน เจะนะ</v>
      </c>
      <c r="D26" s="12">
        <v>0</v>
      </c>
      <c r="E26" s="12">
        <f>Student!$D24</f>
        <v>17.399999999999999</v>
      </c>
      <c r="F26" s="12">
        <f>Student!$E24</f>
        <v>41.4</v>
      </c>
      <c r="G26" s="12">
        <f>Student!$F24</f>
        <v>58.8</v>
      </c>
      <c r="H26" s="62">
        <f>Student!$G24</f>
        <v>59</v>
      </c>
      <c r="I26" s="13" t="str">
        <f>Student!$H24</f>
        <v>C</v>
      </c>
    </row>
    <row r="27" spans="1:9" x14ac:dyDescent="0.25">
      <c r="A27" s="10">
        <v>24</v>
      </c>
      <c r="B27" s="10">
        <f>Student!$B25</f>
        <v>6410210631</v>
      </c>
      <c r="C27" s="11" t="str">
        <f>Student!$C25</f>
        <v>นาย วราวุฒิ เลาหะกุล</v>
      </c>
      <c r="D27" s="12">
        <v>0</v>
      </c>
      <c r="E27" s="12">
        <f>Student!$D25</f>
        <v>17.399999999999999</v>
      </c>
      <c r="F27" s="12">
        <f>Student!$E25</f>
        <v>41.4</v>
      </c>
      <c r="G27" s="12">
        <f>Student!$F25</f>
        <v>58.8</v>
      </c>
      <c r="H27" s="62">
        <f>Student!$G25</f>
        <v>59</v>
      </c>
      <c r="I27" s="13" t="str">
        <f>Student!$H25</f>
        <v>C</v>
      </c>
    </row>
    <row r="28" spans="1:9" x14ac:dyDescent="0.25">
      <c r="A28" s="10">
        <v>25</v>
      </c>
      <c r="B28" s="10">
        <f>Student!$B26</f>
        <v>6410210702</v>
      </c>
      <c r="C28" s="11" t="str">
        <f>Student!$C26</f>
        <v>น.ส. อารีนา เกะรา</v>
      </c>
      <c r="D28" s="12">
        <v>0</v>
      </c>
      <c r="E28" s="12">
        <f>Student!$D26</f>
        <v>17.399999999999999</v>
      </c>
      <c r="F28" s="12">
        <f>Student!$E26</f>
        <v>41.4</v>
      </c>
      <c r="G28" s="12">
        <f>Student!$F26</f>
        <v>58.8</v>
      </c>
      <c r="H28" s="62">
        <f>Student!$G26</f>
        <v>59</v>
      </c>
      <c r="I28" s="13" t="str">
        <f>Student!$H26</f>
        <v>C</v>
      </c>
    </row>
    <row r="29" spans="1:9" x14ac:dyDescent="0.25">
      <c r="A29" s="10">
        <v>26</v>
      </c>
      <c r="B29" s="10">
        <f>Student!$B27</f>
        <v>6410210733</v>
      </c>
      <c r="C29" s="11" t="str">
        <f>Student!$C27</f>
        <v>น.ส. ซีตีพาตีเม๊าะ แสแตแล</v>
      </c>
      <c r="D29" s="12">
        <v>0</v>
      </c>
      <c r="E29" s="12">
        <f>Student!$D27</f>
        <v>17.399999999999999</v>
      </c>
      <c r="F29" s="12">
        <f>Student!$E27</f>
        <v>41.4</v>
      </c>
      <c r="G29" s="12">
        <f>Student!$F27</f>
        <v>58.8</v>
      </c>
      <c r="H29" s="62">
        <f>Student!$G27</f>
        <v>59</v>
      </c>
      <c r="I29" s="13" t="str">
        <f>Student!$H27</f>
        <v>C</v>
      </c>
    </row>
    <row r="30" spans="1:9" x14ac:dyDescent="0.25">
      <c r="A30" s="10">
        <v>27</v>
      </c>
      <c r="B30" s="10">
        <f>Student!$B28</f>
        <v>6410210776</v>
      </c>
      <c r="C30" s="11" t="str">
        <f>Student!$C28</f>
        <v>น.ส. ฮัซมา อุเซ็ง</v>
      </c>
      <c r="D30" s="12">
        <v>0</v>
      </c>
      <c r="E30" s="12">
        <f>Student!$D28</f>
        <v>17.399999999999999</v>
      </c>
      <c r="F30" s="12">
        <f>Student!$E28</f>
        <v>41.4</v>
      </c>
      <c r="G30" s="12">
        <f>Student!$F28</f>
        <v>58.8</v>
      </c>
      <c r="H30" s="62">
        <f>Student!$G28</f>
        <v>59</v>
      </c>
      <c r="I30" s="13" t="str">
        <f>Student!$H28</f>
        <v>C</v>
      </c>
    </row>
    <row r="31" spans="1:9" x14ac:dyDescent="0.25">
      <c r="A31" s="10">
        <v>28</v>
      </c>
      <c r="B31" s="10">
        <f>Student!$B29</f>
        <v>6410210780</v>
      </c>
      <c r="C31" s="11" t="str">
        <f>Student!$C29</f>
        <v>น.ส. นันธิดา รัตนวิมล</v>
      </c>
      <c r="D31" s="12">
        <v>0</v>
      </c>
      <c r="E31" s="12">
        <f>Student!$D29</f>
        <v>17.399999999999999</v>
      </c>
      <c r="F31" s="12">
        <f>Student!$E29</f>
        <v>41.4</v>
      </c>
      <c r="G31" s="12">
        <f>Student!$F29</f>
        <v>58.8</v>
      </c>
      <c r="H31" s="62">
        <f>Student!$G29</f>
        <v>59</v>
      </c>
      <c r="I31" s="13" t="str">
        <f>Student!$H29</f>
        <v>C</v>
      </c>
    </row>
    <row r="32" spans="1:9" x14ac:dyDescent="0.25">
      <c r="A32" s="10">
        <v>29</v>
      </c>
      <c r="B32" s="10">
        <f>Student!$B30</f>
        <v>0</v>
      </c>
      <c r="C32" s="11">
        <f>Student!$C30</f>
        <v>0</v>
      </c>
      <c r="D32" s="12">
        <v>0</v>
      </c>
      <c r="E32" s="12">
        <f>Student!$D30</f>
        <v>0</v>
      </c>
      <c r="F32" s="12">
        <f>Student!$E30</f>
        <v>0</v>
      </c>
      <c r="G32" s="12">
        <f>Student!$F30</f>
        <v>0</v>
      </c>
      <c r="H32" s="62">
        <f>Student!$G30</f>
        <v>0</v>
      </c>
      <c r="I32" s="13">
        <f>Student!$H30</f>
        <v>0</v>
      </c>
    </row>
    <row r="33" spans="1:9" x14ac:dyDescent="0.25">
      <c r="A33" s="10">
        <v>30</v>
      </c>
      <c r="B33" s="10">
        <f>Student!$B31</f>
        <v>0</v>
      </c>
      <c r="C33" s="11">
        <f>Student!$C31</f>
        <v>0</v>
      </c>
      <c r="D33" s="12">
        <v>0</v>
      </c>
      <c r="E33" s="12">
        <f>Student!$D31</f>
        <v>0</v>
      </c>
      <c r="F33" s="12">
        <f>Student!$E31</f>
        <v>0</v>
      </c>
      <c r="G33" s="12">
        <f>Student!$F31</f>
        <v>0</v>
      </c>
      <c r="H33" s="62">
        <f>Student!$G31</f>
        <v>0</v>
      </c>
      <c r="I33" s="13">
        <f>Student!$H31</f>
        <v>0</v>
      </c>
    </row>
    <row r="34" spans="1:9" x14ac:dyDescent="0.25">
      <c r="A34" s="10">
        <v>31</v>
      </c>
      <c r="B34" s="10">
        <f>Student!$B32</f>
        <v>0</v>
      </c>
      <c r="C34" s="11">
        <f>Student!$C32</f>
        <v>0</v>
      </c>
      <c r="D34" s="12">
        <v>0</v>
      </c>
      <c r="E34" s="12">
        <f>Student!$D32</f>
        <v>0</v>
      </c>
      <c r="F34" s="12">
        <f>Student!$E32</f>
        <v>0</v>
      </c>
      <c r="G34" s="12">
        <f>Student!$F32</f>
        <v>0</v>
      </c>
      <c r="H34" s="62">
        <f>Student!$G32</f>
        <v>0</v>
      </c>
      <c r="I34" s="13">
        <f>Student!$H32</f>
        <v>0</v>
      </c>
    </row>
    <row r="35" spans="1:9" x14ac:dyDescent="0.25">
      <c r="A35" s="10">
        <v>32</v>
      </c>
      <c r="B35" s="10">
        <f>Student!$B33</f>
        <v>0</v>
      </c>
      <c r="C35" s="11">
        <f>Student!$C33</f>
        <v>0</v>
      </c>
      <c r="D35" s="12">
        <v>0</v>
      </c>
      <c r="E35" s="12">
        <f>Student!$D33</f>
        <v>0</v>
      </c>
      <c r="F35" s="12">
        <f>Student!$E33</f>
        <v>0</v>
      </c>
      <c r="G35" s="12">
        <f>Student!$F33</f>
        <v>0</v>
      </c>
      <c r="H35" s="62">
        <f>Student!$G33</f>
        <v>0</v>
      </c>
      <c r="I35" s="13">
        <f>Student!$H33</f>
        <v>0</v>
      </c>
    </row>
    <row r="36" spans="1:9" x14ac:dyDescent="0.25">
      <c r="A36" s="10">
        <v>33</v>
      </c>
      <c r="B36" s="10">
        <f>Student!$B34</f>
        <v>0</v>
      </c>
      <c r="C36" s="11">
        <f>Student!$C34</f>
        <v>0</v>
      </c>
      <c r="D36" s="12">
        <v>0</v>
      </c>
      <c r="E36" s="12">
        <f>Student!$D34</f>
        <v>0</v>
      </c>
      <c r="F36" s="12">
        <f>Student!$E34</f>
        <v>0</v>
      </c>
      <c r="G36" s="12">
        <f>Student!$F34</f>
        <v>0</v>
      </c>
      <c r="H36" s="62">
        <f>Student!$G34</f>
        <v>0</v>
      </c>
      <c r="I36" s="13">
        <f>Student!$H34</f>
        <v>0</v>
      </c>
    </row>
    <row r="37" spans="1:9" x14ac:dyDescent="0.25">
      <c r="A37" s="10">
        <v>34</v>
      </c>
      <c r="B37" s="10">
        <f>Student!$B35</f>
        <v>0</v>
      </c>
      <c r="C37" s="11">
        <f>Student!$C35</f>
        <v>0</v>
      </c>
      <c r="D37" s="12">
        <v>0</v>
      </c>
      <c r="E37" s="12">
        <f>Student!$D35</f>
        <v>0</v>
      </c>
      <c r="F37" s="12">
        <f>Student!$E35</f>
        <v>0</v>
      </c>
      <c r="G37" s="12">
        <f>Student!$F35</f>
        <v>0</v>
      </c>
      <c r="H37" s="62">
        <f>Student!$G35</f>
        <v>0</v>
      </c>
      <c r="I37" s="13">
        <f>Student!$H35</f>
        <v>0</v>
      </c>
    </row>
    <row r="38" spans="1:9" x14ac:dyDescent="0.25">
      <c r="A38" s="10">
        <v>35</v>
      </c>
      <c r="B38" s="10">
        <f>Student!$B36</f>
        <v>0</v>
      </c>
      <c r="C38" s="11">
        <f>Student!$C36</f>
        <v>0</v>
      </c>
      <c r="D38" s="12">
        <v>0</v>
      </c>
      <c r="E38" s="12">
        <f>Student!$D36</f>
        <v>0</v>
      </c>
      <c r="F38" s="12">
        <f>Student!$E36</f>
        <v>0</v>
      </c>
      <c r="G38" s="12">
        <f>Student!$F36</f>
        <v>0</v>
      </c>
      <c r="H38" s="62">
        <f>Student!$G36</f>
        <v>0</v>
      </c>
      <c r="I38" s="13">
        <f>Student!$H36</f>
        <v>0</v>
      </c>
    </row>
    <row r="39" spans="1:9" x14ac:dyDescent="0.25">
      <c r="A39" s="10">
        <v>36</v>
      </c>
      <c r="B39" s="10">
        <f>Student!$B37</f>
        <v>0</v>
      </c>
      <c r="C39" s="11">
        <f>Student!$C37</f>
        <v>0</v>
      </c>
      <c r="D39" s="12">
        <v>0</v>
      </c>
      <c r="E39" s="12">
        <f>Student!$D37</f>
        <v>0</v>
      </c>
      <c r="F39" s="12">
        <f>Student!$E37</f>
        <v>0</v>
      </c>
      <c r="G39" s="12">
        <f>Student!$F37</f>
        <v>0</v>
      </c>
      <c r="H39" s="62">
        <f>Student!$G37</f>
        <v>0</v>
      </c>
      <c r="I39" s="13">
        <f>Student!$H37</f>
        <v>0</v>
      </c>
    </row>
    <row r="40" spans="1:9" x14ac:dyDescent="0.25">
      <c r="A40" s="10">
        <v>37</v>
      </c>
      <c r="B40" s="10">
        <f>Student!$B38</f>
        <v>0</v>
      </c>
      <c r="C40" s="11">
        <f>Student!$C38</f>
        <v>0</v>
      </c>
      <c r="D40" s="12">
        <v>0</v>
      </c>
      <c r="E40" s="12">
        <f>Student!$D38</f>
        <v>0</v>
      </c>
      <c r="F40" s="12">
        <f>Student!$E38</f>
        <v>0</v>
      </c>
      <c r="G40" s="12">
        <f>Student!$F38</f>
        <v>0</v>
      </c>
      <c r="H40" s="62">
        <f>Student!$G38</f>
        <v>0</v>
      </c>
      <c r="I40" s="13">
        <f>Student!$H38</f>
        <v>0</v>
      </c>
    </row>
    <row r="41" spans="1:9" x14ac:dyDescent="0.25">
      <c r="A41" s="10">
        <v>38</v>
      </c>
      <c r="B41" s="10">
        <f>Student!$B39</f>
        <v>0</v>
      </c>
      <c r="C41" s="11">
        <f>Student!$C39</f>
        <v>0</v>
      </c>
      <c r="D41" s="12">
        <v>0</v>
      </c>
      <c r="E41" s="12">
        <f>Student!$D39</f>
        <v>0</v>
      </c>
      <c r="F41" s="12">
        <f>Student!$E39</f>
        <v>0</v>
      </c>
      <c r="G41" s="12">
        <f>Student!$F39</f>
        <v>0</v>
      </c>
      <c r="H41" s="62">
        <f>Student!$G39</f>
        <v>0</v>
      </c>
      <c r="I41" s="13">
        <f>Student!$H39</f>
        <v>0</v>
      </c>
    </row>
    <row r="42" spans="1:9" x14ac:dyDescent="0.25">
      <c r="A42" s="10">
        <v>39</v>
      </c>
      <c r="B42" s="10">
        <f>Student!$B40</f>
        <v>0</v>
      </c>
      <c r="C42" s="11">
        <f>Student!$C40</f>
        <v>0</v>
      </c>
      <c r="D42" s="12">
        <v>0</v>
      </c>
      <c r="E42" s="12">
        <f>Student!$D40</f>
        <v>0</v>
      </c>
      <c r="F42" s="12">
        <f>Student!$E40</f>
        <v>0</v>
      </c>
      <c r="G42" s="12">
        <f>Student!$F40</f>
        <v>0</v>
      </c>
      <c r="H42" s="62">
        <f>Student!$G40</f>
        <v>0</v>
      </c>
      <c r="I42" s="13">
        <f>Student!$H40</f>
        <v>0</v>
      </c>
    </row>
    <row r="43" spans="1:9" x14ac:dyDescent="0.25">
      <c r="A43" s="10">
        <v>40</v>
      </c>
      <c r="B43" s="10">
        <f>Student!$B41</f>
        <v>0</v>
      </c>
      <c r="C43" s="11">
        <f>Student!$C41</f>
        <v>0</v>
      </c>
      <c r="D43" s="12">
        <v>0</v>
      </c>
      <c r="E43" s="12">
        <f>Student!$D41</f>
        <v>0</v>
      </c>
      <c r="F43" s="12">
        <f>Student!$E41</f>
        <v>0</v>
      </c>
      <c r="G43" s="12">
        <f>Student!$F41</f>
        <v>0</v>
      </c>
      <c r="H43" s="62">
        <f>Student!$G41</f>
        <v>0</v>
      </c>
      <c r="I43" s="13">
        <f>Student!$H41</f>
        <v>0</v>
      </c>
    </row>
    <row r="44" spans="1:9" x14ac:dyDescent="0.25">
      <c r="A44" s="10">
        <v>41</v>
      </c>
      <c r="B44" s="10">
        <f>Student!$B42</f>
        <v>0</v>
      </c>
      <c r="C44" s="11">
        <f>Student!$C42</f>
        <v>0</v>
      </c>
      <c r="D44" s="12">
        <v>0</v>
      </c>
      <c r="E44" s="12">
        <f>Student!$D42</f>
        <v>0</v>
      </c>
      <c r="F44" s="12">
        <f>Student!$E42</f>
        <v>0</v>
      </c>
      <c r="G44" s="12">
        <f>Student!$F42</f>
        <v>0</v>
      </c>
      <c r="H44" s="62">
        <f>Student!$G42</f>
        <v>0</v>
      </c>
      <c r="I44" s="13">
        <f>Student!$H42</f>
        <v>0</v>
      </c>
    </row>
    <row r="45" spans="1:9" x14ac:dyDescent="0.25">
      <c r="A45" s="10">
        <v>42</v>
      </c>
      <c r="B45" s="10">
        <f>Student!$B43</f>
        <v>0</v>
      </c>
      <c r="C45" s="11">
        <f>Student!$C43</f>
        <v>0</v>
      </c>
      <c r="D45" s="12">
        <v>0</v>
      </c>
      <c r="E45" s="12">
        <f>Student!$D43</f>
        <v>0</v>
      </c>
      <c r="F45" s="12">
        <f>Student!$E43</f>
        <v>0</v>
      </c>
      <c r="G45" s="12">
        <f>Student!$F43</f>
        <v>0</v>
      </c>
      <c r="H45" s="62">
        <f>Student!$G43</f>
        <v>0</v>
      </c>
      <c r="I45" s="13">
        <f>Student!$H43</f>
        <v>0</v>
      </c>
    </row>
    <row r="46" spans="1:9" x14ac:dyDescent="0.25">
      <c r="A46" s="10">
        <v>43</v>
      </c>
      <c r="B46" s="10">
        <f>Student!$B44</f>
        <v>0</v>
      </c>
      <c r="C46" s="11">
        <f>Student!$C44</f>
        <v>0</v>
      </c>
      <c r="D46" s="12">
        <v>0</v>
      </c>
      <c r="E46" s="12">
        <f>Student!$D44</f>
        <v>0</v>
      </c>
      <c r="F46" s="12">
        <f>Student!$E44</f>
        <v>0</v>
      </c>
      <c r="G46" s="12">
        <f>Student!$F44</f>
        <v>0</v>
      </c>
      <c r="H46" s="62">
        <f>Student!$G44</f>
        <v>0</v>
      </c>
      <c r="I46" s="13">
        <f>Student!$H44</f>
        <v>0</v>
      </c>
    </row>
    <row r="47" spans="1:9" x14ac:dyDescent="0.25">
      <c r="A47" s="10">
        <v>44</v>
      </c>
      <c r="B47" s="10">
        <f>Student!$B45</f>
        <v>0</v>
      </c>
      <c r="C47" s="11">
        <f>Student!$C45</f>
        <v>0</v>
      </c>
      <c r="D47" s="12">
        <v>0</v>
      </c>
      <c r="E47" s="12">
        <f>Student!$D45</f>
        <v>0</v>
      </c>
      <c r="F47" s="12">
        <f>Student!$E45</f>
        <v>0</v>
      </c>
      <c r="G47" s="12">
        <f>Student!$F45</f>
        <v>0</v>
      </c>
      <c r="H47" s="62">
        <f>Student!$G45</f>
        <v>0</v>
      </c>
      <c r="I47" s="13">
        <f>Student!$H45</f>
        <v>0</v>
      </c>
    </row>
    <row r="48" spans="1:9" x14ac:dyDescent="0.25">
      <c r="A48" s="10">
        <v>45</v>
      </c>
      <c r="B48" s="10">
        <f>Student!$B46</f>
        <v>0</v>
      </c>
      <c r="C48" s="11">
        <f>Student!$C46</f>
        <v>0</v>
      </c>
      <c r="D48" s="12">
        <v>0</v>
      </c>
      <c r="E48" s="12">
        <f>Student!$D46</f>
        <v>0</v>
      </c>
      <c r="F48" s="12">
        <f>Student!$E46</f>
        <v>0</v>
      </c>
      <c r="G48" s="12">
        <f>Student!$F46</f>
        <v>0</v>
      </c>
      <c r="H48" s="62">
        <f>Student!$G46</f>
        <v>0</v>
      </c>
      <c r="I48" s="13">
        <f>Student!$H46</f>
        <v>0</v>
      </c>
    </row>
    <row r="49" spans="1:9" x14ac:dyDescent="0.25">
      <c r="A49" s="10">
        <v>46</v>
      </c>
      <c r="B49" s="10">
        <f>Student!$B47</f>
        <v>0</v>
      </c>
      <c r="C49" s="11">
        <f>Student!$C47</f>
        <v>0</v>
      </c>
      <c r="D49" s="12">
        <v>0</v>
      </c>
      <c r="E49" s="12">
        <f>Student!$D47</f>
        <v>0</v>
      </c>
      <c r="F49" s="12">
        <f>Student!$E47</f>
        <v>0</v>
      </c>
      <c r="G49" s="12">
        <f>Student!$F47</f>
        <v>0</v>
      </c>
      <c r="H49" s="62">
        <f>Student!$G47</f>
        <v>0</v>
      </c>
      <c r="I49" s="13">
        <f>Student!$H47</f>
        <v>0</v>
      </c>
    </row>
    <row r="50" spans="1:9" x14ac:dyDescent="0.25">
      <c r="A50" s="10">
        <v>47</v>
      </c>
      <c r="B50" s="10">
        <f>Student!$B48</f>
        <v>0</v>
      </c>
      <c r="C50" s="11">
        <f>Student!$C48</f>
        <v>0</v>
      </c>
      <c r="D50" s="12">
        <v>0</v>
      </c>
      <c r="E50" s="12">
        <f>Student!$D48</f>
        <v>0</v>
      </c>
      <c r="F50" s="12">
        <f>Student!$E48</f>
        <v>0</v>
      </c>
      <c r="G50" s="12">
        <f>Student!$F48</f>
        <v>0</v>
      </c>
      <c r="H50" s="62">
        <f>Student!$G48</f>
        <v>0</v>
      </c>
      <c r="I50" s="13">
        <f>Student!$H48</f>
        <v>0</v>
      </c>
    </row>
    <row r="51" spans="1:9" x14ac:dyDescent="0.25">
      <c r="A51" s="10">
        <v>48</v>
      </c>
      <c r="B51" s="10">
        <f>Student!$B49</f>
        <v>0</v>
      </c>
      <c r="C51" s="11">
        <f>Student!$C49</f>
        <v>0</v>
      </c>
      <c r="D51" s="12">
        <v>0</v>
      </c>
      <c r="E51" s="12">
        <f>Student!$D49</f>
        <v>0</v>
      </c>
      <c r="F51" s="12">
        <f>Student!$E49</f>
        <v>0</v>
      </c>
      <c r="G51" s="12">
        <f>Student!$F49</f>
        <v>0</v>
      </c>
      <c r="H51" s="62">
        <f>Student!$G49</f>
        <v>0</v>
      </c>
      <c r="I51" s="13">
        <f>Student!$H49</f>
        <v>0</v>
      </c>
    </row>
    <row r="52" spans="1:9" x14ac:dyDescent="0.25">
      <c r="A52" s="10">
        <v>49</v>
      </c>
      <c r="B52" s="10">
        <f>Student!$B50</f>
        <v>0</v>
      </c>
      <c r="C52" s="11">
        <f>Student!$C50</f>
        <v>0</v>
      </c>
      <c r="D52" s="12">
        <v>0</v>
      </c>
      <c r="E52" s="12">
        <f>Student!$D50</f>
        <v>0</v>
      </c>
      <c r="F52" s="12">
        <f>Student!$E50</f>
        <v>0</v>
      </c>
      <c r="G52" s="12">
        <f>Student!$F50</f>
        <v>0</v>
      </c>
      <c r="H52" s="62">
        <f>Student!$G50</f>
        <v>0</v>
      </c>
      <c r="I52" s="13">
        <f>Student!$H50</f>
        <v>0</v>
      </c>
    </row>
    <row r="53" spans="1:9" x14ac:dyDescent="0.25">
      <c r="A53" s="10">
        <v>50</v>
      </c>
      <c r="B53" s="10">
        <f>Student!$B51</f>
        <v>0</v>
      </c>
      <c r="C53" s="11">
        <f>Student!$C51</f>
        <v>0</v>
      </c>
      <c r="D53" s="12">
        <v>0</v>
      </c>
      <c r="E53" s="12">
        <f>Student!$D51</f>
        <v>0</v>
      </c>
      <c r="F53" s="12">
        <f>Student!$E51</f>
        <v>0</v>
      </c>
      <c r="G53" s="12">
        <f>Student!$F51</f>
        <v>0</v>
      </c>
      <c r="H53" s="62">
        <f>Student!$G51</f>
        <v>0</v>
      </c>
      <c r="I53" s="13">
        <f>Student!$H51</f>
        <v>0</v>
      </c>
    </row>
    <row r="54" spans="1:9" x14ac:dyDescent="0.25">
      <c r="A54" s="10">
        <v>51</v>
      </c>
      <c r="B54" s="10">
        <f>Student!$B52</f>
        <v>0</v>
      </c>
      <c r="C54" s="11">
        <f>Student!$C52</f>
        <v>0</v>
      </c>
      <c r="D54" s="12">
        <v>0</v>
      </c>
      <c r="E54" s="12">
        <f>Student!$D52</f>
        <v>0</v>
      </c>
      <c r="F54" s="12">
        <f>Student!$E52</f>
        <v>0</v>
      </c>
      <c r="G54" s="12">
        <f>Student!$F52</f>
        <v>0</v>
      </c>
      <c r="H54" s="62">
        <f>Student!$G52</f>
        <v>0</v>
      </c>
      <c r="I54" s="13">
        <f>Student!$H52</f>
        <v>0</v>
      </c>
    </row>
    <row r="55" spans="1:9" x14ac:dyDescent="0.25">
      <c r="A55" s="10">
        <v>52</v>
      </c>
      <c r="B55" s="10">
        <f>Student!$B53</f>
        <v>0</v>
      </c>
      <c r="C55" s="11">
        <f>Student!$C53</f>
        <v>0</v>
      </c>
      <c r="D55" s="12">
        <v>0</v>
      </c>
      <c r="E55" s="12">
        <f>Student!$D53</f>
        <v>0</v>
      </c>
      <c r="F55" s="12">
        <f>Student!$E53</f>
        <v>0</v>
      </c>
      <c r="G55" s="12">
        <f>Student!$F53</f>
        <v>0</v>
      </c>
      <c r="H55" s="62">
        <f>Student!$G53</f>
        <v>0</v>
      </c>
      <c r="I55" s="13">
        <f>Student!$H53</f>
        <v>0</v>
      </c>
    </row>
    <row r="56" spans="1:9" x14ac:dyDescent="0.25">
      <c r="A56" s="10">
        <v>53</v>
      </c>
      <c r="B56" s="10">
        <f>Student!$B54</f>
        <v>0</v>
      </c>
      <c r="C56" s="11">
        <f>Student!$C54</f>
        <v>0</v>
      </c>
      <c r="D56" s="12">
        <v>0</v>
      </c>
      <c r="E56" s="12">
        <f>Student!$D54</f>
        <v>0</v>
      </c>
      <c r="F56" s="12">
        <f>Student!$E54</f>
        <v>0</v>
      </c>
      <c r="G56" s="12">
        <f>Student!$F54</f>
        <v>0</v>
      </c>
      <c r="H56" s="62">
        <f>Student!$G54</f>
        <v>0</v>
      </c>
      <c r="I56" s="13">
        <f>Student!$H54</f>
        <v>0</v>
      </c>
    </row>
    <row r="57" spans="1:9" x14ac:dyDescent="0.25">
      <c r="A57" s="10">
        <v>54</v>
      </c>
      <c r="B57" s="10">
        <f>Student!$B55</f>
        <v>0</v>
      </c>
      <c r="C57" s="11">
        <f>Student!$C55</f>
        <v>0</v>
      </c>
      <c r="D57" s="12">
        <v>0</v>
      </c>
      <c r="E57" s="12">
        <f>Student!$D55</f>
        <v>0</v>
      </c>
      <c r="F57" s="12">
        <f>Student!$E55</f>
        <v>0</v>
      </c>
      <c r="G57" s="12">
        <f>Student!$F55</f>
        <v>0</v>
      </c>
      <c r="H57" s="62">
        <f>Student!$G55</f>
        <v>0</v>
      </c>
      <c r="I57" s="13">
        <f>Student!$H55</f>
        <v>0</v>
      </c>
    </row>
    <row r="58" spans="1:9" x14ac:dyDescent="0.25">
      <c r="A58" s="10">
        <v>55</v>
      </c>
      <c r="B58" s="10">
        <f>Student!$B56</f>
        <v>0</v>
      </c>
      <c r="C58" s="11">
        <f>Student!$C56</f>
        <v>0</v>
      </c>
      <c r="D58" s="12">
        <v>0</v>
      </c>
      <c r="E58" s="12">
        <f>Student!$D56</f>
        <v>0</v>
      </c>
      <c r="F58" s="12">
        <f>Student!$E56</f>
        <v>0</v>
      </c>
      <c r="G58" s="12">
        <f>Student!$F56</f>
        <v>0</v>
      </c>
      <c r="H58" s="62">
        <f>Student!$G56</f>
        <v>0</v>
      </c>
      <c r="I58" s="13">
        <f>Student!$H56</f>
        <v>0</v>
      </c>
    </row>
    <row r="59" spans="1:9" x14ac:dyDescent="0.25">
      <c r="A59" s="10">
        <v>56</v>
      </c>
      <c r="B59" s="10">
        <f>Student!$B57</f>
        <v>0</v>
      </c>
      <c r="C59" s="11">
        <f>Student!$C57</f>
        <v>0</v>
      </c>
      <c r="D59" s="12">
        <v>0</v>
      </c>
      <c r="E59" s="12">
        <f>Student!$D57</f>
        <v>0</v>
      </c>
      <c r="F59" s="12">
        <f>Student!$E57</f>
        <v>0</v>
      </c>
      <c r="G59" s="12">
        <f>Student!$F57</f>
        <v>0</v>
      </c>
      <c r="H59" s="62">
        <f>Student!$G57</f>
        <v>0</v>
      </c>
      <c r="I59" s="13">
        <f>Student!$H57</f>
        <v>0</v>
      </c>
    </row>
    <row r="60" spans="1:9" x14ac:dyDescent="0.25">
      <c r="A60" s="10">
        <v>57</v>
      </c>
      <c r="B60" s="10">
        <f>Student!$B58</f>
        <v>0</v>
      </c>
      <c r="C60" s="11">
        <f>Student!$C58</f>
        <v>0</v>
      </c>
      <c r="D60" s="12">
        <v>0</v>
      </c>
      <c r="E60" s="12">
        <f>Student!$D58</f>
        <v>0</v>
      </c>
      <c r="F60" s="12">
        <f>Student!$E58</f>
        <v>0</v>
      </c>
      <c r="G60" s="12">
        <f>Student!$F58</f>
        <v>0</v>
      </c>
      <c r="H60" s="62">
        <f>Student!$G58</f>
        <v>0</v>
      </c>
      <c r="I60" s="13">
        <f>Student!$H58</f>
        <v>0</v>
      </c>
    </row>
    <row r="61" spans="1:9" x14ac:dyDescent="0.25">
      <c r="A61" s="10">
        <v>58</v>
      </c>
      <c r="B61" s="10">
        <f>Student!$B59</f>
        <v>0</v>
      </c>
      <c r="C61" s="11">
        <f>Student!$C59</f>
        <v>0</v>
      </c>
      <c r="D61" s="12">
        <v>0</v>
      </c>
      <c r="E61" s="12">
        <f>Student!$D59</f>
        <v>0</v>
      </c>
      <c r="F61" s="12">
        <f>Student!$E59</f>
        <v>0</v>
      </c>
      <c r="G61" s="12">
        <f>Student!$F59</f>
        <v>0</v>
      </c>
      <c r="H61" s="62">
        <f>Student!$G59</f>
        <v>0</v>
      </c>
      <c r="I61" s="13">
        <f>Student!$H59</f>
        <v>0</v>
      </c>
    </row>
    <row r="62" spans="1:9" x14ac:dyDescent="0.25">
      <c r="A62" s="10">
        <v>59</v>
      </c>
      <c r="B62" s="10">
        <f>Student!$B60</f>
        <v>0</v>
      </c>
      <c r="C62" s="11">
        <f>Student!$C60</f>
        <v>0</v>
      </c>
      <c r="D62" s="12">
        <v>0</v>
      </c>
      <c r="E62" s="12">
        <f>Student!$D60</f>
        <v>0</v>
      </c>
      <c r="F62" s="12">
        <f>Student!$E60</f>
        <v>0</v>
      </c>
      <c r="G62" s="12">
        <f>Student!$F60</f>
        <v>0</v>
      </c>
      <c r="H62" s="62">
        <f>Student!$G60</f>
        <v>0</v>
      </c>
      <c r="I62" s="13">
        <f>Student!$H60</f>
        <v>0</v>
      </c>
    </row>
    <row r="63" spans="1:9" x14ac:dyDescent="0.25">
      <c r="A63" s="10">
        <v>60</v>
      </c>
      <c r="B63" s="10">
        <f>Student!$B61</f>
        <v>0</v>
      </c>
      <c r="C63" s="11">
        <f>Student!$C61</f>
        <v>0</v>
      </c>
      <c r="D63" s="12">
        <v>0</v>
      </c>
      <c r="E63" s="12">
        <f>Student!$D61</f>
        <v>0</v>
      </c>
      <c r="F63" s="12">
        <f>Student!$E61</f>
        <v>0</v>
      </c>
      <c r="G63" s="12">
        <f>Student!$F61</f>
        <v>0</v>
      </c>
      <c r="H63" s="62">
        <f>Student!$G61</f>
        <v>0</v>
      </c>
      <c r="I63" s="13">
        <f>Student!$H61</f>
        <v>0</v>
      </c>
    </row>
    <row r="64" spans="1:9" x14ac:dyDescent="0.25">
      <c r="A64" s="10">
        <v>61</v>
      </c>
      <c r="B64" s="10">
        <f>Student!$B62</f>
        <v>0</v>
      </c>
      <c r="C64" s="11">
        <f>Student!$C62</f>
        <v>0</v>
      </c>
      <c r="D64" s="12">
        <v>0</v>
      </c>
      <c r="E64" s="12">
        <f>Student!$D62</f>
        <v>0</v>
      </c>
      <c r="F64" s="12">
        <f>Student!$E62</f>
        <v>0</v>
      </c>
      <c r="G64" s="12">
        <f>Student!$F62</f>
        <v>0</v>
      </c>
      <c r="H64" s="62">
        <f>Student!$G62</f>
        <v>0</v>
      </c>
      <c r="I64" s="13">
        <f>Student!$H62</f>
        <v>0</v>
      </c>
    </row>
    <row r="65" spans="1:9" x14ac:dyDescent="0.25">
      <c r="A65" s="10">
        <v>62</v>
      </c>
      <c r="B65" s="10">
        <f>Student!$B63</f>
        <v>0</v>
      </c>
      <c r="C65" s="11">
        <f>Student!$C63</f>
        <v>0</v>
      </c>
      <c r="D65" s="12">
        <v>0</v>
      </c>
      <c r="E65" s="12">
        <f>Student!$D63</f>
        <v>0</v>
      </c>
      <c r="F65" s="12">
        <f>Student!$E63</f>
        <v>0</v>
      </c>
      <c r="G65" s="12">
        <f>Student!$F63</f>
        <v>0</v>
      </c>
      <c r="H65" s="62">
        <f>Student!$G63</f>
        <v>0</v>
      </c>
      <c r="I65" s="13">
        <f>Student!$H63</f>
        <v>0</v>
      </c>
    </row>
    <row r="66" spans="1:9" x14ac:dyDescent="0.25">
      <c r="A66" s="10">
        <v>63</v>
      </c>
      <c r="B66" s="10">
        <f>Student!$B64</f>
        <v>0</v>
      </c>
      <c r="C66" s="11">
        <f>Student!$C64</f>
        <v>0</v>
      </c>
      <c r="D66" s="12">
        <v>0</v>
      </c>
      <c r="E66" s="12">
        <f>Student!$D64</f>
        <v>0</v>
      </c>
      <c r="F66" s="12">
        <f>Student!$E64</f>
        <v>0</v>
      </c>
      <c r="G66" s="12">
        <f>Student!$F64</f>
        <v>0</v>
      </c>
      <c r="H66" s="62">
        <f>Student!$G64</f>
        <v>0</v>
      </c>
      <c r="I66" s="13">
        <f>Student!$H64</f>
        <v>0</v>
      </c>
    </row>
    <row r="67" spans="1:9" x14ac:dyDescent="0.25">
      <c r="A67" s="10">
        <v>64</v>
      </c>
      <c r="B67" s="10">
        <f>Student!$B65</f>
        <v>0</v>
      </c>
      <c r="C67" s="11">
        <f>Student!$C65</f>
        <v>0</v>
      </c>
      <c r="D67" s="12">
        <v>0</v>
      </c>
      <c r="E67" s="12">
        <f>Student!$D65</f>
        <v>0</v>
      </c>
      <c r="F67" s="12">
        <f>Student!$E65</f>
        <v>0</v>
      </c>
      <c r="G67" s="12">
        <f>Student!$F65</f>
        <v>0</v>
      </c>
      <c r="H67" s="62">
        <f>Student!$G65</f>
        <v>0</v>
      </c>
      <c r="I67" s="13">
        <f>Student!$H65</f>
        <v>0</v>
      </c>
    </row>
    <row r="68" spans="1:9" x14ac:dyDescent="0.25">
      <c r="A68" s="10">
        <v>65</v>
      </c>
      <c r="B68" s="10">
        <f>Student!$B66</f>
        <v>0</v>
      </c>
      <c r="C68" s="11">
        <f>Student!$C66</f>
        <v>0</v>
      </c>
      <c r="D68" s="12">
        <v>0</v>
      </c>
      <c r="E68" s="12">
        <f>Student!$D66</f>
        <v>0</v>
      </c>
      <c r="F68" s="12">
        <f>Student!$E66</f>
        <v>0</v>
      </c>
      <c r="G68" s="12">
        <f>Student!$F66</f>
        <v>0</v>
      </c>
      <c r="H68" s="62">
        <f>Student!$G66</f>
        <v>0</v>
      </c>
      <c r="I68" s="13">
        <f>Student!$H66</f>
        <v>0</v>
      </c>
    </row>
    <row r="69" spans="1:9" x14ac:dyDescent="0.25">
      <c r="A69" s="10">
        <v>66</v>
      </c>
      <c r="B69" s="10">
        <f>Student!$B67</f>
        <v>0</v>
      </c>
      <c r="C69" s="11">
        <f>Student!$C67</f>
        <v>0</v>
      </c>
      <c r="D69" s="12">
        <v>0</v>
      </c>
      <c r="E69" s="12">
        <f>Student!$D67</f>
        <v>0</v>
      </c>
      <c r="F69" s="12">
        <f>Student!$E67</f>
        <v>0</v>
      </c>
      <c r="G69" s="12">
        <f>Student!$F67</f>
        <v>0</v>
      </c>
      <c r="H69" s="62">
        <f>Student!$G67</f>
        <v>0</v>
      </c>
      <c r="I69" s="13">
        <f>Student!$H67</f>
        <v>0</v>
      </c>
    </row>
    <row r="70" spans="1:9" x14ac:dyDescent="0.25">
      <c r="A70" s="10">
        <v>67</v>
      </c>
      <c r="B70" s="10">
        <f>Student!$B68</f>
        <v>0</v>
      </c>
      <c r="C70" s="11">
        <f>Student!$C68</f>
        <v>0</v>
      </c>
      <c r="D70" s="12">
        <v>0</v>
      </c>
      <c r="E70" s="12">
        <f>Student!$D68</f>
        <v>0</v>
      </c>
      <c r="F70" s="12">
        <f>Student!$E68</f>
        <v>0</v>
      </c>
      <c r="G70" s="12">
        <f>Student!$F68</f>
        <v>0</v>
      </c>
      <c r="H70" s="62">
        <f>Student!$G68</f>
        <v>0</v>
      </c>
      <c r="I70" s="13">
        <f>Student!$H68</f>
        <v>0</v>
      </c>
    </row>
    <row r="71" spans="1:9" x14ac:dyDescent="0.25">
      <c r="A71" s="10">
        <v>68</v>
      </c>
      <c r="B71" s="10">
        <f>Student!$B69</f>
        <v>0</v>
      </c>
      <c r="C71" s="11">
        <f>Student!$C69</f>
        <v>0</v>
      </c>
      <c r="D71" s="12">
        <v>0</v>
      </c>
      <c r="E71" s="12">
        <f>Student!$D69</f>
        <v>0</v>
      </c>
      <c r="F71" s="12">
        <f>Student!$E69</f>
        <v>0</v>
      </c>
      <c r="G71" s="12">
        <f>Student!$F69</f>
        <v>0</v>
      </c>
      <c r="H71" s="62">
        <f>Student!$G69</f>
        <v>0</v>
      </c>
      <c r="I71" s="13">
        <f>Student!$H69</f>
        <v>0</v>
      </c>
    </row>
    <row r="72" spans="1:9" x14ac:dyDescent="0.25">
      <c r="A72" s="10">
        <v>69</v>
      </c>
      <c r="B72" s="10">
        <f>Student!$B70</f>
        <v>0</v>
      </c>
      <c r="C72" s="11">
        <f>Student!$C70</f>
        <v>0</v>
      </c>
      <c r="D72" s="12">
        <v>0</v>
      </c>
      <c r="E72" s="12">
        <f>Student!$D70</f>
        <v>0</v>
      </c>
      <c r="F72" s="12">
        <f>Student!$E70</f>
        <v>0</v>
      </c>
      <c r="G72" s="12">
        <f>Student!$F70</f>
        <v>0</v>
      </c>
      <c r="H72" s="62">
        <f>Student!$G70</f>
        <v>0</v>
      </c>
      <c r="I72" s="13">
        <f>Student!$H70</f>
        <v>0</v>
      </c>
    </row>
    <row r="73" spans="1:9" x14ac:dyDescent="0.25">
      <c r="A73" s="10">
        <v>70</v>
      </c>
      <c r="B73" s="10">
        <f>Student!$B71</f>
        <v>0</v>
      </c>
      <c r="C73" s="11">
        <f>Student!$C71</f>
        <v>0</v>
      </c>
      <c r="D73" s="12">
        <v>0</v>
      </c>
      <c r="E73" s="12">
        <f>Student!$D71</f>
        <v>0</v>
      </c>
      <c r="F73" s="12">
        <f>Student!$E71</f>
        <v>0</v>
      </c>
      <c r="G73" s="12">
        <f>Student!$F71</f>
        <v>0</v>
      </c>
      <c r="H73" s="62">
        <f>Student!$G71</f>
        <v>0</v>
      </c>
      <c r="I73" s="13">
        <f>Student!$H71</f>
        <v>0</v>
      </c>
    </row>
    <row r="74" spans="1:9" x14ac:dyDescent="0.25">
      <c r="A74" s="10">
        <v>71</v>
      </c>
      <c r="B74" s="10">
        <f>Student!$B72</f>
        <v>0</v>
      </c>
      <c r="C74" s="11">
        <f>Student!$C72</f>
        <v>0</v>
      </c>
      <c r="D74" s="12">
        <v>0</v>
      </c>
      <c r="E74" s="12">
        <f>Student!$D72</f>
        <v>0</v>
      </c>
      <c r="F74" s="12">
        <f>Student!$E72</f>
        <v>0</v>
      </c>
      <c r="G74" s="12">
        <f>Student!$F72</f>
        <v>0</v>
      </c>
      <c r="H74" s="62">
        <f>Student!$G72</f>
        <v>0</v>
      </c>
      <c r="I74" s="13">
        <f>Student!$H72</f>
        <v>0</v>
      </c>
    </row>
    <row r="75" spans="1:9" x14ac:dyDescent="0.25">
      <c r="A75" s="10">
        <v>72</v>
      </c>
      <c r="B75" s="10">
        <f>Student!$B73</f>
        <v>0</v>
      </c>
      <c r="C75" s="11">
        <f>Student!$C73</f>
        <v>0</v>
      </c>
      <c r="D75" s="12">
        <v>0</v>
      </c>
      <c r="E75" s="12">
        <f>Student!$D73</f>
        <v>0</v>
      </c>
      <c r="F75" s="12">
        <f>Student!$E73</f>
        <v>0</v>
      </c>
      <c r="G75" s="12">
        <f>Student!$F73</f>
        <v>0</v>
      </c>
      <c r="H75" s="62">
        <f>Student!$G73</f>
        <v>0</v>
      </c>
      <c r="I75" s="13">
        <f>Student!$H73</f>
        <v>0</v>
      </c>
    </row>
    <row r="76" spans="1:9" x14ac:dyDescent="0.25">
      <c r="A76" s="10">
        <v>73</v>
      </c>
      <c r="B76" s="10">
        <f>Student!$B74</f>
        <v>0</v>
      </c>
      <c r="C76" s="11">
        <f>Student!$C74</f>
        <v>0</v>
      </c>
      <c r="D76" s="12">
        <v>0</v>
      </c>
      <c r="E76" s="12">
        <f>Student!$D74</f>
        <v>0</v>
      </c>
      <c r="F76" s="12">
        <f>Student!$E74</f>
        <v>0</v>
      </c>
      <c r="G76" s="12">
        <f>Student!$F74</f>
        <v>0</v>
      </c>
      <c r="H76" s="62">
        <f>Student!$G74</f>
        <v>0</v>
      </c>
      <c r="I76" s="13">
        <f>Student!$H74</f>
        <v>0</v>
      </c>
    </row>
    <row r="77" spans="1:9" x14ac:dyDescent="0.25">
      <c r="A77" s="10">
        <v>74</v>
      </c>
      <c r="B77" s="10">
        <f>Student!$B75</f>
        <v>0</v>
      </c>
      <c r="C77" s="11">
        <f>Student!$C75</f>
        <v>0</v>
      </c>
      <c r="D77" s="12">
        <v>0</v>
      </c>
      <c r="E77" s="12">
        <f>Student!$D75</f>
        <v>0</v>
      </c>
      <c r="F77" s="12">
        <f>Student!$E75</f>
        <v>0</v>
      </c>
      <c r="G77" s="12">
        <f>Student!$F75</f>
        <v>0</v>
      </c>
      <c r="H77" s="62">
        <f>Student!$G75</f>
        <v>0</v>
      </c>
      <c r="I77" s="13">
        <f>Student!$H75</f>
        <v>0</v>
      </c>
    </row>
    <row r="78" spans="1:9" x14ac:dyDescent="0.25">
      <c r="A78" s="10">
        <v>75</v>
      </c>
      <c r="B78" s="10">
        <f>Student!$B76</f>
        <v>0</v>
      </c>
      <c r="C78" s="11">
        <f>Student!$C76</f>
        <v>0</v>
      </c>
      <c r="D78" s="12">
        <v>0</v>
      </c>
      <c r="E78" s="12">
        <f>Student!$D76</f>
        <v>0</v>
      </c>
      <c r="F78" s="12">
        <f>Student!$E76</f>
        <v>0</v>
      </c>
      <c r="G78" s="12">
        <f>Student!$F76</f>
        <v>0</v>
      </c>
      <c r="H78" s="62">
        <f>Student!$G76</f>
        <v>0</v>
      </c>
      <c r="I78" s="13">
        <f>Student!$H76</f>
        <v>0</v>
      </c>
    </row>
    <row r="79" spans="1:9" x14ac:dyDescent="0.25">
      <c r="A79" s="10">
        <v>76</v>
      </c>
      <c r="B79" s="10">
        <f>Student!$B77</f>
        <v>0</v>
      </c>
      <c r="C79" s="11">
        <f>Student!$C77</f>
        <v>0</v>
      </c>
      <c r="D79" s="12">
        <v>0</v>
      </c>
      <c r="E79" s="12">
        <f>Student!$D77</f>
        <v>0</v>
      </c>
      <c r="F79" s="12">
        <f>Student!$E77</f>
        <v>0</v>
      </c>
      <c r="G79" s="12">
        <f>Student!$F77</f>
        <v>0</v>
      </c>
      <c r="H79" s="62">
        <f>Student!$G77</f>
        <v>0</v>
      </c>
      <c r="I79" s="13">
        <f>Student!$H77</f>
        <v>0</v>
      </c>
    </row>
    <row r="80" spans="1:9" x14ac:dyDescent="0.25">
      <c r="A80" s="10">
        <v>77</v>
      </c>
      <c r="B80" s="10">
        <f>Student!$B78</f>
        <v>0</v>
      </c>
      <c r="C80" s="11">
        <f>Student!$C78</f>
        <v>0</v>
      </c>
      <c r="D80" s="12">
        <v>0</v>
      </c>
      <c r="E80" s="12">
        <f>Student!$D78</f>
        <v>0</v>
      </c>
      <c r="F80" s="12">
        <f>Student!$E78</f>
        <v>0</v>
      </c>
      <c r="G80" s="12">
        <f>Student!$F78</f>
        <v>0</v>
      </c>
      <c r="H80" s="62">
        <f>Student!$G78</f>
        <v>0</v>
      </c>
      <c r="I80" s="13">
        <f>Student!$H78</f>
        <v>0</v>
      </c>
    </row>
    <row r="81" spans="1:9" x14ac:dyDescent="0.25">
      <c r="A81" s="10">
        <v>78</v>
      </c>
      <c r="B81" s="10">
        <f>Student!$B79</f>
        <v>0</v>
      </c>
      <c r="C81" s="11">
        <f>Student!$C79</f>
        <v>0</v>
      </c>
      <c r="D81" s="12">
        <v>0</v>
      </c>
      <c r="E81" s="12">
        <f>Student!$D79</f>
        <v>0</v>
      </c>
      <c r="F81" s="12">
        <f>Student!$E79</f>
        <v>0</v>
      </c>
      <c r="G81" s="12">
        <f>Student!$F79</f>
        <v>0</v>
      </c>
      <c r="H81" s="62">
        <f>Student!$G79</f>
        <v>0</v>
      </c>
      <c r="I81" s="13">
        <f>Student!$H79</f>
        <v>0</v>
      </c>
    </row>
    <row r="82" spans="1:9" x14ac:dyDescent="0.25">
      <c r="A82" s="10">
        <v>79</v>
      </c>
      <c r="B82" s="10">
        <f>Student!$B80</f>
        <v>0</v>
      </c>
      <c r="C82" s="11">
        <f>Student!$C80</f>
        <v>0</v>
      </c>
      <c r="D82" s="12">
        <v>0</v>
      </c>
      <c r="E82" s="12">
        <f>Student!$D80</f>
        <v>0</v>
      </c>
      <c r="F82" s="12">
        <f>Student!$E80</f>
        <v>0</v>
      </c>
      <c r="G82" s="12">
        <f>Student!$F80</f>
        <v>0</v>
      </c>
      <c r="H82" s="62">
        <f>Student!$G80</f>
        <v>0</v>
      </c>
      <c r="I82" s="13">
        <f>Student!$H80</f>
        <v>0</v>
      </c>
    </row>
    <row r="83" spans="1:9" x14ac:dyDescent="0.25">
      <c r="A83" s="10">
        <v>80</v>
      </c>
      <c r="B83" s="10">
        <f>Student!$B81</f>
        <v>0</v>
      </c>
      <c r="C83" s="11">
        <f>Student!$C81</f>
        <v>0</v>
      </c>
      <c r="D83" s="12">
        <v>0</v>
      </c>
      <c r="E83" s="12">
        <f>Student!$D81</f>
        <v>0</v>
      </c>
      <c r="F83" s="12">
        <f>Student!$E81</f>
        <v>0</v>
      </c>
      <c r="G83" s="12">
        <f>Student!$F81</f>
        <v>0</v>
      </c>
      <c r="H83" s="62">
        <f>Student!$G81</f>
        <v>0</v>
      </c>
      <c r="I83" s="13">
        <f>Student!$H81</f>
        <v>0</v>
      </c>
    </row>
    <row r="84" spans="1:9" x14ac:dyDescent="0.25">
      <c r="A84" s="10">
        <v>81</v>
      </c>
      <c r="B84" s="10">
        <f>Student!$B82</f>
        <v>0</v>
      </c>
      <c r="C84" s="11">
        <f>Student!$C82</f>
        <v>0</v>
      </c>
      <c r="D84" s="12">
        <v>0</v>
      </c>
      <c r="E84" s="12">
        <f>Student!$D82</f>
        <v>0</v>
      </c>
      <c r="F84" s="12">
        <f>Student!$E82</f>
        <v>0</v>
      </c>
      <c r="G84" s="12">
        <f>Student!$F82</f>
        <v>0</v>
      </c>
      <c r="H84" s="62">
        <f>Student!$G82</f>
        <v>0</v>
      </c>
      <c r="I84" s="13">
        <f>Student!$H82</f>
        <v>0</v>
      </c>
    </row>
    <row r="85" spans="1:9" x14ac:dyDescent="0.25">
      <c r="A85" s="10">
        <v>82</v>
      </c>
      <c r="B85" s="10">
        <f>Student!$B83</f>
        <v>0</v>
      </c>
      <c r="C85" s="11">
        <f>Student!$C83</f>
        <v>0</v>
      </c>
      <c r="D85" s="12">
        <v>0</v>
      </c>
      <c r="E85" s="12">
        <f>Student!$D83</f>
        <v>0</v>
      </c>
      <c r="F85" s="12">
        <f>Student!$E83</f>
        <v>0</v>
      </c>
      <c r="G85" s="12">
        <f>Student!$F83</f>
        <v>0</v>
      </c>
      <c r="H85" s="62">
        <f>Student!$G83</f>
        <v>0</v>
      </c>
      <c r="I85" s="13">
        <f>Student!$H83</f>
        <v>0</v>
      </c>
    </row>
    <row r="86" spans="1:9" x14ac:dyDescent="0.25">
      <c r="A86" s="10">
        <v>83</v>
      </c>
      <c r="B86" s="10">
        <f>Student!$B84</f>
        <v>0</v>
      </c>
      <c r="C86" s="11">
        <f>Student!$C84</f>
        <v>0</v>
      </c>
      <c r="D86" s="12">
        <v>0</v>
      </c>
      <c r="E86" s="12">
        <f>Student!$D84</f>
        <v>0</v>
      </c>
      <c r="F86" s="12">
        <f>Student!$E84</f>
        <v>0</v>
      </c>
      <c r="G86" s="12">
        <f>Student!$F84</f>
        <v>0</v>
      </c>
      <c r="H86" s="62">
        <f>Student!$G84</f>
        <v>0</v>
      </c>
      <c r="I86" s="13">
        <f>Student!$H84</f>
        <v>0</v>
      </c>
    </row>
    <row r="87" spans="1:9" x14ac:dyDescent="0.25">
      <c r="A87" s="10">
        <v>84</v>
      </c>
      <c r="B87" s="10">
        <f>Student!$B85</f>
        <v>0</v>
      </c>
      <c r="C87" s="11">
        <f>Student!$C85</f>
        <v>0</v>
      </c>
      <c r="D87" s="12">
        <v>0</v>
      </c>
      <c r="E87" s="12">
        <f>Student!$D85</f>
        <v>0</v>
      </c>
      <c r="F87" s="12">
        <f>Student!$E85</f>
        <v>0</v>
      </c>
      <c r="G87" s="12">
        <f>Student!$F85</f>
        <v>0</v>
      </c>
      <c r="H87" s="62">
        <f>Student!$G85</f>
        <v>0</v>
      </c>
      <c r="I87" s="13">
        <f>Student!$H85</f>
        <v>0</v>
      </c>
    </row>
    <row r="88" spans="1:9" x14ac:dyDescent="0.25">
      <c r="A88" s="10">
        <v>85</v>
      </c>
      <c r="B88" s="10">
        <f>Student!$B86</f>
        <v>0</v>
      </c>
      <c r="C88" s="11">
        <f>Student!$C86</f>
        <v>0</v>
      </c>
      <c r="D88" s="12">
        <v>0</v>
      </c>
      <c r="E88" s="12">
        <f>Student!$D86</f>
        <v>0</v>
      </c>
      <c r="F88" s="12">
        <f>Student!$E86</f>
        <v>0</v>
      </c>
      <c r="G88" s="12">
        <f>Student!$F86</f>
        <v>0</v>
      </c>
      <c r="H88" s="62">
        <f>Student!$G86</f>
        <v>0</v>
      </c>
      <c r="I88" s="13">
        <f>Student!$H86</f>
        <v>0</v>
      </c>
    </row>
    <row r="89" spans="1:9" x14ac:dyDescent="0.25">
      <c r="A89" s="10">
        <v>86</v>
      </c>
      <c r="B89" s="10">
        <f>Student!$B87</f>
        <v>0</v>
      </c>
      <c r="C89" s="11">
        <f>Student!$C87</f>
        <v>0</v>
      </c>
      <c r="D89" s="12">
        <v>0</v>
      </c>
      <c r="E89" s="12">
        <f>Student!$D87</f>
        <v>0</v>
      </c>
      <c r="F89" s="12">
        <f>Student!$E87</f>
        <v>0</v>
      </c>
      <c r="G89" s="12">
        <f>Student!$F87</f>
        <v>0</v>
      </c>
      <c r="H89" s="62">
        <f>Student!$G87</f>
        <v>0</v>
      </c>
      <c r="I89" s="13">
        <f>Student!$H87</f>
        <v>0</v>
      </c>
    </row>
    <row r="90" spans="1:9" x14ac:dyDescent="0.25">
      <c r="A90" s="10">
        <v>87</v>
      </c>
      <c r="B90" s="10">
        <f>Student!$B88</f>
        <v>0</v>
      </c>
      <c r="C90" s="11">
        <f>Student!$C88</f>
        <v>0</v>
      </c>
      <c r="D90" s="12">
        <v>0</v>
      </c>
      <c r="E90" s="12">
        <f>Student!$D88</f>
        <v>0</v>
      </c>
      <c r="F90" s="12">
        <f>Student!$E88</f>
        <v>0</v>
      </c>
      <c r="G90" s="12">
        <f>Student!$F88</f>
        <v>0</v>
      </c>
      <c r="H90" s="62">
        <f>Student!$G88</f>
        <v>0</v>
      </c>
      <c r="I90" s="13">
        <f>Student!$H88</f>
        <v>0</v>
      </c>
    </row>
    <row r="91" spans="1:9" x14ac:dyDescent="0.25">
      <c r="A91" s="10">
        <v>88</v>
      </c>
      <c r="B91" s="10">
        <f>Student!$B89</f>
        <v>0</v>
      </c>
      <c r="C91" s="11">
        <f>Student!$C89</f>
        <v>0</v>
      </c>
      <c r="D91" s="12">
        <v>0</v>
      </c>
      <c r="E91" s="12">
        <f>Student!$D89</f>
        <v>0</v>
      </c>
      <c r="F91" s="12">
        <f>Student!$E89</f>
        <v>0</v>
      </c>
      <c r="G91" s="12">
        <f>Student!$F89</f>
        <v>0</v>
      </c>
      <c r="H91" s="62">
        <f>Student!$G89</f>
        <v>0</v>
      </c>
      <c r="I91" s="13">
        <f>Student!$H89</f>
        <v>0</v>
      </c>
    </row>
    <row r="92" spans="1:9" x14ac:dyDescent="0.25">
      <c r="A92" s="10">
        <v>89</v>
      </c>
      <c r="B92" s="10">
        <f>Student!$B90</f>
        <v>0</v>
      </c>
      <c r="C92" s="11">
        <f>Student!$C90</f>
        <v>0</v>
      </c>
      <c r="D92" s="12">
        <v>0</v>
      </c>
      <c r="E92" s="12">
        <f>Student!$D90</f>
        <v>0</v>
      </c>
      <c r="F92" s="12">
        <f>Student!$E90</f>
        <v>0</v>
      </c>
      <c r="G92" s="12">
        <f>Student!$F90</f>
        <v>0</v>
      </c>
      <c r="H92" s="62">
        <f>Student!$G90</f>
        <v>0</v>
      </c>
      <c r="I92" s="13">
        <f>Student!$H90</f>
        <v>0</v>
      </c>
    </row>
    <row r="93" spans="1:9" x14ac:dyDescent="0.25">
      <c r="A93" s="10">
        <v>90</v>
      </c>
      <c r="B93" s="10">
        <f>Student!$B91</f>
        <v>0</v>
      </c>
      <c r="C93" s="11">
        <f>Student!$C91</f>
        <v>0</v>
      </c>
      <c r="D93" s="12">
        <v>0</v>
      </c>
      <c r="E93" s="12">
        <f>Student!$D91</f>
        <v>0</v>
      </c>
      <c r="F93" s="12">
        <f>Student!$E91</f>
        <v>0</v>
      </c>
      <c r="G93" s="12">
        <f>Student!$F91</f>
        <v>0</v>
      </c>
      <c r="H93" s="62">
        <f>Student!$G91</f>
        <v>0</v>
      </c>
      <c r="I93" s="13">
        <f>Student!$H91</f>
        <v>0</v>
      </c>
    </row>
    <row r="94" spans="1:9" x14ac:dyDescent="0.25">
      <c r="A94" s="10">
        <v>91</v>
      </c>
      <c r="B94" s="10">
        <f>Student!$B92</f>
        <v>0</v>
      </c>
      <c r="C94" s="11">
        <f>Student!$C92</f>
        <v>0</v>
      </c>
      <c r="D94" s="12">
        <v>0</v>
      </c>
      <c r="E94" s="12">
        <f>Student!$D92</f>
        <v>0</v>
      </c>
      <c r="F94" s="12">
        <f>Student!$E92</f>
        <v>0</v>
      </c>
      <c r="G94" s="12">
        <f>Student!$F92</f>
        <v>0</v>
      </c>
      <c r="H94" s="62">
        <f>Student!$G92</f>
        <v>0</v>
      </c>
      <c r="I94" s="13">
        <f>Student!$H92</f>
        <v>0</v>
      </c>
    </row>
    <row r="95" spans="1:9" x14ac:dyDescent="0.25">
      <c r="A95" s="10">
        <v>92</v>
      </c>
      <c r="B95" s="10">
        <f>Student!$B93</f>
        <v>0</v>
      </c>
      <c r="C95" s="11">
        <f>Student!$C93</f>
        <v>0</v>
      </c>
      <c r="D95" s="12">
        <v>0</v>
      </c>
      <c r="E95" s="12">
        <f>Student!$D93</f>
        <v>0</v>
      </c>
      <c r="F95" s="12">
        <f>Student!$E93</f>
        <v>0</v>
      </c>
      <c r="G95" s="12">
        <f>Student!$F93</f>
        <v>0</v>
      </c>
      <c r="H95" s="62">
        <f>Student!$G93</f>
        <v>0</v>
      </c>
      <c r="I95" s="13">
        <f>Student!$H93</f>
        <v>0</v>
      </c>
    </row>
    <row r="96" spans="1:9" x14ac:dyDescent="0.25">
      <c r="A96" s="10">
        <v>93</v>
      </c>
      <c r="B96" s="10">
        <f>Student!$B94</f>
        <v>0</v>
      </c>
      <c r="C96" s="11">
        <f>Student!$C94</f>
        <v>0</v>
      </c>
      <c r="D96" s="12">
        <v>0</v>
      </c>
      <c r="E96" s="12">
        <f>Student!$D94</f>
        <v>0</v>
      </c>
      <c r="F96" s="12">
        <f>Student!$E94</f>
        <v>0</v>
      </c>
      <c r="G96" s="12">
        <f>Student!$F94</f>
        <v>0</v>
      </c>
      <c r="H96" s="62">
        <f>Student!$G94</f>
        <v>0</v>
      </c>
      <c r="I96" s="13">
        <f>Student!$H94</f>
        <v>0</v>
      </c>
    </row>
    <row r="97" spans="1:9" x14ac:dyDescent="0.25">
      <c r="A97" s="10">
        <v>94</v>
      </c>
      <c r="B97" s="10">
        <f>Student!$B95</f>
        <v>0</v>
      </c>
      <c r="C97" s="11">
        <f>Student!$C95</f>
        <v>0</v>
      </c>
      <c r="D97" s="12">
        <v>0</v>
      </c>
      <c r="E97" s="12">
        <f>Student!$D95</f>
        <v>0</v>
      </c>
      <c r="F97" s="12">
        <f>Student!$E95</f>
        <v>0</v>
      </c>
      <c r="G97" s="12">
        <f>Student!$F95</f>
        <v>0</v>
      </c>
      <c r="H97" s="62">
        <f>Student!$G95</f>
        <v>0</v>
      </c>
      <c r="I97" s="13">
        <f>Student!$H95</f>
        <v>0</v>
      </c>
    </row>
    <row r="98" spans="1:9" x14ac:dyDescent="0.25">
      <c r="A98" s="10">
        <v>95</v>
      </c>
      <c r="B98" s="10">
        <f>Student!$B96</f>
        <v>0</v>
      </c>
      <c r="C98" s="11">
        <f>Student!$C96</f>
        <v>0</v>
      </c>
      <c r="D98" s="12">
        <v>0</v>
      </c>
      <c r="E98" s="12">
        <f>Student!$D96</f>
        <v>0</v>
      </c>
      <c r="F98" s="12">
        <f>Student!$E96</f>
        <v>0</v>
      </c>
      <c r="G98" s="12">
        <f>Student!$F96</f>
        <v>0</v>
      </c>
      <c r="H98" s="62">
        <f>Student!$G96</f>
        <v>0</v>
      </c>
      <c r="I98" s="13">
        <f>Student!$H96</f>
        <v>0</v>
      </c>
    </row>
    <row r="99" spans="1:9" x14ac:dyDescent="0.25">
      <c r="A99" s="10">
        <v>96</v>
      </c>
      <c r="B99" s="10">
        <f>Student!$B97</f>
        <v>0</v>
      </c>
      <c r="C99" s="11">
        <f>Student!$C97</f>
        <v>0</v>
      </c>
      <c r="D99" s="12">
        <v>0</v>
      </c>
      <c r="E99" s="12">
        <f>Student!$D97</f>
        <v>0</v>
      </c>
      <c r="F99" s="12">
        <f>Student!$E97</f>
        <v>0</v>
      </c>
      <c r="G99" s="12">
        <f>Student!$F97</f>
        <v>0</v>
      </c>
      <c r="H99" s="62">
        <f>Student!$G97</f>
        <v>0</v>
      </c>
      <c r="I99" s="13">
        <f>Student!$H97</f>
        <v>0</v>
      </c>
    </row>
    <row r="100" spans="1:9" x14ac:dyDescent="0.25">
      <c r="A100" s="10">
        <v>97</v>
      </c>
      <c r="B100" s="10">
        <f>Student!$B98</f>
        <v>0</v>
      </c>
      <c r="C100" s="11">
        <f>Student!$C98</f>
        <v>0</v>
      </c>
      <c r="D100" s="12">
        <v>0</v>
      </c>
      <c r="E100" s="12">
        <f>Student!$D98</f>
        <v>0</v>
      </c>
      <c r="F100" s="12">
        <f>Student!$E98</f>
        <v>0</v>
      </c>
      <c r="G100" s="12">
        <f>Student!$F98</f>
        <v>0</v>
      </c>
      <c r="H100" s="62">
        <f>Student!$G98</f>
        <v>0</v>
      </c>
      <c r="I100" s="13">
        <f>Student!$H98</f>
        <v>0</v>
      </c>
    </row>
    <row r="101" spans="1:9" x14ac:dyDescent="0.25">
      <c r="A101" s="10">
        <v>98</v>
      </c>
      <c r="B101" s="10">
        <f>Student!$B99</f>
        <v>0</v>
      </c>
      <c r="C101" s="11">
        <f>Student!$C99</f>
        <v>0</v>
      </c>
      <c r="D101" s="12">
        <v>0</v>
      </c>
      <c r="E101" s="12">
        <f>Student!$D99</f>
        <v>0</v>
      </c>
      <c r="F101" s="12">
        <f>Student!$E99</f>
        <v>0</v>
      </c>
      <c r="G101" s="12">
        <f>Student!$F99</f>
        <v>0</v>
      </c>
      <c r="H101" s="62">
        <f>Student!$G99</f>
        <v>0</v>
      </c>
      <c r="I101" s="13">
        <f>Student!$H99</f>
        <v>0</v>
      </c>
    </row>
    <row r="102" spans="1:9" x14ac:dyDescent="0.25">
      <c r="A102" s="10">
        <v>99</v>
      </c>
      <c r="B102" s="10">
        <f>Student!$B100</f>
        <v>0</v>
      </c>
      <c r="C102" s="11">
        <f>Student!$C100</f>
        <v>0</v>
      </c>
      <c r="D102" s="12">
        <v>0</v>
      </c>
      <c r="E102" s="12">
        <f>Student!$D100</f>
        <v>0</v>
      </c>
      <c r="F102" s="12">
        <f>Student!$E100</f>
        <v>0</v>
      </c>
      <c r="G102" s="12">
        <f>Student!$F100</f>
        <v>0</v>
      </c>
      <c r="H102" s="62">
        <f>Student!$G100</f>
        <v>0</v>
      </c>
      <c r="I102" s="13">
        <f>Student!$H100</f>
        <v>0</v>
      </c>
    </row>
    <row r="103" spans="1:9" x14ac:dyDescent="0.25">
      <c r="A103" s="10">
        <v>100</v>
      </c>
      <c r="B103" s="10">
        <f>Student!$B101</f>
        <v>0</v>
      </c>
      <c r="C103" s="11">
        <f>Student!$C101</f>
        <v>0</v>
      </c>
      <c r="D103" s="12">
        <v>0</v>
      </c>
      <c r="E103" s="12">
        <f>Student!$D101</f>
        <v>0</v>
      </c>
      <c r="F103" s="12">
        <f>Student!$E101</f>
        <v>0</v>
      </c>
      <c r="G103" s="12">
        <f>Student!$F101</f>
        <v>0</v>
      </c>
      <c r="H103" s="62">
        <f>Student!$G101</f>
        <v>0</v>
      </c>
      <c r="I103" s="13">
        <f>Student!$H101</f>
        <v>0</v>
      </c>
    </row>
  </sheetData>
  <mergeCells count="3">
    <mergeCell ref="A1:I1"/>
    <mergeCell ref="A2:E2"/>
    <mergeCell ref="F2:I2"/>
  </mergeCells>
  <conditionalFormatting sqref="A4:I200">
    <cfRule type="expression" dxfId="3" priority="1">
      <formula>$I2="E"</formula>
    </cfRule>
    <cfRule type="expression" dxfId="2" priority="2">
      <formula>$I2="B+"</formula>
    </cfRule>
    <cfRule type="expression" dxfId="1" priority="3">
      <formula>$I2="C+"</formula>
    </cfRule>
    <cfRule type="expression" dxfId="0" priority="4">
      <formula>$I2="D+"</formula>
    </cfRule>
  </conditionalFormatting>
  <printOptions horizontalCentered="1"/>
  <pageMargins left="0.23622047244094491" right="0.23622047244094491" top="0.74803149606299213" bottom="0.74803149606299213" header="0.31496062992125978" footer="0.31496062992125978"/>
  <pageSetup paperSize="9"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35"/>
  <sheetViews>
    <sheetView zoomScale="115" zoomScaleNormal="115" workbookViewId="0">
      <selection sqref="A1:H1"/>
    </sheetView>
  </sheetViews>
  <sheetFormatPr defaultColWidth="8.19921875" defaultRowHeight="21" x14ac:dyDescent="0.25"/>
  <cols>
    <col min="1" max="8" width="9.59765625" style="32" customWidth="1"/>
    <col min="9" max="16" width="8.19921875" style="32" customWidth="1"/>
    <col min="17" max="16384" width="8.19921875" style="32"/>
  </cols>
  <sheetData>
    <row r="1" spans="1:8" x14ac:dyDescent="0.25">
      <c r="A1" s="42" t="s">
        <v>63</v>
      </c>
      <c r="B1" s="48"/>
      <c r="C1" s="48"/>
      <c r="D1" s="48"/>
      <c r="E1" s="48"/>
      <c r="F1" s="48"/>
      <c r="G1" s="48"/>
      <c r="H1" s="48"/>
    </row>
    <row r="2" spans="1:8" x14ac:dyDescent="0.25">
      <c r="A2" s="47" t="str">
        <f>Criteria!$C$10</f>
        <v>รหัสวิชา 344-492 โครงงานทางวิทยาการคอมพิวเตอร์</v>
      </c>
      <c r="B2" s="45"/>
      <c r="C2" s="45"/>
      <c r="D2" s="45"/>
      <c r="E2" s="45"/>
      <c r="F2" s="49" t="str">
        <f>Criteria!$C$11</f>
        <v>อาจารย์ผู้สอน นิธิ ทะนนท์</v>
      </c>
      <c r="G2" s="45"/>
      <c r="H2" s="45"/>
    </row>
    <row r="3" spans="1:8" x14ac:dyDescent="0.25">
      <c r="A3" s="23" t="s">
        <v>64</v>
      </c>
      <c r="B3" s="23" t="s">
        <v>65</v>
      </c>
      <c r="C3" s="23" t="s">
        <v>64</v>
      </c>
      <c r="D3" s="23" t="s">
        <v>65</v>
      </c>
      <c r="E3" s="23" t="s">
        <v>64</v>
      </c>
      <c r="F3" s="23" t="s">
        <v>65</v>
      </c>
      <c r="G3" s="23" t="s">
        <v>64</v>
      </c>
      <c r="H3" s="23" t="s">
        <v>65</v>
      </c>
    </row>
    <row r="4" spans="1:8" x14ac:dyDescent="0.25">
      <c r="A4" s="11">
        <v>100</v>
      </c>
      <c r="B4" s="11">
        <f>COUNTIF(Student!$G$2:$G$100, A4)</f>
        <v>0</v>
      </c>
      <c r="C4" s="11">
        <v>75</v>
      </c>
      <c r="D4" s="11">
        <f>COUNTIF(Student!$G$2:$G$100, C4)</f>
        <v>0</v>
      </c>
      <c r="E4" s="11">
        <v>50</v>
      </c>
      <c r="F4" s="11">
        <f>COUNTIF(Student!$G$2:$G$100, E4)</f>
        <v>0</v>
      </c>
      <c r="G4" s="11">
        <v>25</v>
      </c>
      <c r="H4" s="11">
        <f>COUNTIF(Student!$G$2:$G$100, G4)</f>
        <v>0</v>
      </c>
    </row>
    <row r="5" spans="1:8" x14ac:dyDescent="0.25">
      <c r="A5" s="11">
        <v>99</v>
      </c>
      <c r="B5" s="11">
        <f>COUNTIF(Student!$G$2:$G$100, A5)</f>
        <v>0</v>
      </c>
      <c r="C5" s="11">
        <v>74</v>
      </c>
      <c r="D5" s="11">
        <f>COUNTIF(Student!$G$2:$G$100, C5)</f>
        <v>0</v>
      </c>
      <c r="E5" s="11">
        <v>49</v>
      </c>
      <c r="F5" s="11">
        <f>COUNTIF(Student!$G$2:$G$100, E5)</f>
        <v>0</v>
      </c>
      <c r="G5" s="11">
        <v>24</v>
      </c>
      <c r="H5" s="11">
        <f>COUNTIF(Student!$G$2:$G$100, G5)</f>
        <v>0</v>
      </c>
    </row>
    <row r="6" spans="1:8" x14ac:dyDescent="0.25">
      <c r="A6" s="11">
        <v>98</v>
      </c>
      <c r="B6" s="11">
        <f>COUNTIF(Student!$G$2:$G$100, A6)</f>
        <v>0</v>
      </c>
      <c r="C6" s="11">
        <v>73</v>
      </c>
      <c r="D6" s="11">
        <f>COUNTIF(Student!$G$2:$G$100, C6)</f>
        <v>0</v>
      </c>
      <c r="E6" s="11">
        <v>48</v>
      </c>
      <c r="F6" s="11">
        <f>COUNTIF(Student!$G$2:$G$100, E6)</f>
        <v>0</v>
      </c>
      <c r="G6" s="11">
        <v>23</v>
      </c>
      <c r="H6" s="11">
        <f>COUNTIF(Student!$G$2:$G$100, G6)</f>
        <v>0</v>
      </c>
    </row>
    <row r="7" spans="1:8" x14ac:dyDescent="0.25">
      <c r="A7" s="11">
        <v>97</v>
      </c>
      <c r="B7" s="11">
        <f>COUNTIF(Student!$G$2:$G$100, A7)</f>
        <v>0</v>
      </c>
      <c r="C7" s="11">
        <v>72</v>
      </c>
      <c r="D7" s="11">
        <f>COUNTIF(Student!$G$2:$G$100, C7)</f>
        <v>0</v>
      </c>
      <c r="E7" s="11">
        <v>47</v>
      </c>
      <c r="F7" s="11">
        <f>COUNTIF(Student!$G$2:$G$100, E7)</f>
        <v>0</v>
      </c>
      <c r="G7" s="11">
        <v>22</v>
      </c>
      <c r="H7" s="11">
        <f>COUNTIF(Student!$G$2:$G$100, G7)</f>
        <v>0</v>
      </c>
    </row>
    <row r="8" spans="1:8" x14ac:dyDescent="0.25">
      <c r="A8" s="11">
        <v>96</v>
      </c>
      <c r="B8" s="11">
        <f>COUNTIF(Student!$G$2:$G$100, A8)</f>
        <v>0</v>
      </c>
      <c r="C8" s="11">
        <v>71</v>
      </c>
      <c r="D8" s="11">
        <f>COUNTIF(Student!$G$2:$G$100, C8)</f>
        <v>0</v>
      </c>
      <c r="E8" s="11">
        <v>46</v>
      </c>
      <c r="F8" s="11">
        <f>COUNTIF(Student!$G$2:$G$100, E8)</f>
        <v>0</v>
      </c>
      <c r="G8" s="11">
        <v>21</v>
      </c>
      <c r="H8" s="11">
        <f>COUNTIF(Student!$G$2:$G$100, G8)</f>
        <v>0</v>
      </c>
    </row>
    <row r="9" spans="1:8" x14ac:dyDescent="0.25">
      <c r="A9" s="11">
        <v>95</v>
      </c>
      <c r="B9" s="11">
        <f>COUNTIF(Student!$G$2:$G$100, A9)</f>
        <v>0</v>
      </c>
      <c r="C9" s="11">
        <v>70</v>
      </c>
      <c r="D9" s="11">
        <f>COUNTIF(Student!$G$2:$G$100, C9)</f>
        <v>0</v>
      </c>
      <c r="E9" s="11">
        <v>45</v>
      </c>
      <c r="F9" s="11">
        <f>COUNTIF(Student!$G$2:$G$100, E9)</f>
        <v>0</v>
      </c>
      <c r="G9" s="11">
        <v>20</v>
      </c>
      <c r="H9" s="11">
        <f>COUNTIF(Student!$G$2:$G$100, G9)</f>
        <v>0</v>
      </c>
    </row>
    <row r="10" spans="1:8" x14ac:dyDescent="0.25">
      <c r="A10" s="11">
        <v>94</v>
      </c>
      <c r="B10" s="11">
        <f>COUNTIF(Student!$G$2:$G$100, A10)</f>
        <v>0</v>
      </c>
      <c r="C10" s="11">
        <v>69</v>
      </c>
      <c r="D10" s="11">
        <f>COUNTIF(Student!$G$2:$G$100, C10)</f>
        <v>0</v>
      </c>
      <c r="E10" s="11">
        <v>44</v>
      </c>
      <c r="F10" s="11">
        <f>COUNTIF(Student!$G$2:$G$100, E10)</f>
        <v>0</v>
      </c>
      <c r="G10" s="11">
        <v>19</v>
      </c>
      <c r="H10" s="11">
        <f>COUNTIF(Student!$G$2:$G$100, G10)</f>
        <v>0</v>
      </c>
    </row>
    <row r="11" spans="1:8" x14ac:dyDescent="0.25">
      <c r="A11" s="11">
        <v>93</v>
      </c>
      <c r="B11" s="11">
        <f>COUNTIF(Student!$G$2:$G$100, A11)</f>
        <v>0</v>
      </c>
      <c r="C11" s="11">
        <v>68</v>
      </c>
      <c r="D11" s="11">
        <f>COUNTIF(Student!$G$2:$G$100, C11)</f>
        <v>0</v>
      </c>
      <c r="E11" s="11">
        <v>43</v>
      </c>
      <c r="F11" s="11">
        <f>COUNTIF(Student!$G$2:$G$100, E11)</f>
        <v>0</v>
      </c>
      <c r="G11" s="11">
        <v>18</v>
      </c>
      <c r="H11" s="11">
        <f>COUNTIF(Student!$G$2:$G$100, G11)</f>
        <v>0</v>
      </c>
    </row>
    <row r="12" spans="1:8" x14ac:dyDescent="0.25">
      <c r="A12" s="11">
        <v>92</v>
      </c>
      <c r="B12" s="11">
        <f>COUNTIF(Student!$G$2:$G$100, A12)</f>
        <v>0</v>
      </c>
      <c r="C12" s="11">
        <v>67</v>
      </c>
      <c r="D12" s="11">
        <f>COUNTIF(Student!$G$2:$G$100, C12)</f>
        <v>0</v>
      </c>
      <c r="E12" s="11">
        <v>42</v>
      </c>
      <c r="F12" s="11">
        <f>COUNTIF(Student!$G$2:$G$100, E12)</f>
        <v>0</v>
      </c>
      <c r="G12" s="11">
        <v>17</v>
      </c>
      <c r="H12" s="11">
        <f>COUNTIF(Student!$G$2:$G$100, G12)</f>
        <v>0</v>
      </c>
    </row>
    <row r="13" spans="1:8" x14ac:dyDescent="0.25">
      <c r="A13" s="11">
        <v>91</v>
      </c>
      <c r="B13" s="11">
        <f>COUNTIF(Student!$G$2:$G$100, A13)</f>
        <v>0</v>
      </c>
      <c r="C13" s="11">
        <v>66</v>
      </c>
      <c r="D13" s="11">
        <f>COUNTIF(Student!$G$2:$G$100, C13)</f>
        <v>0</v>
      </c>
      <c r="E13" s="11">
        <v>41</v>
      </c>
      <c r="F13" s="11">
        <f>COUNTIF(Student!$G$2:$G$100, E13)</f>
        <v>0</v>
      </c>
      <c r="G13" s="11">
        <v>16</v>
      </c>
      <c r="H13" s="11">
        <f>COUNTIF(Student!$G$2:$G$100, G13)</f>
        <v>0</v>
      </c>
    </row>
    <row r="14" spans="1:8" x14ac:dyDescent="0.25">
      <c r="A14" s="11">
        <v>90</v>
      </c>
      <c r="B14" s="11">
        <f>COUNTIF(Student!$G$2:$G$100, A14)</f>
        <v>0</v>
      </c>
      <c r="C14" s="11">
        <v>65</v>
      </c>
      <c r="D14" s="11">
        <f>COUNTIF(Student!$G$2:$G$100, C14)</f>
        <v>0</v>
      </c>
      <c r="E14" s="11">
        <v>40</v>
      </c>
      <c r="F14" s="11">
        <f>COUNTIF(Student!$G$2:$G$100, E14)</f>
        <v>0</v>
      </c>
      <c r="G14" s="11">
        <v>15</v>
      </c>
      <c r="H14" s="11">
        <f>COUNTIF(Student!$G$2:$G$100, G14)</f>
        <v>0</v>
      </c>
    </row>
    <row r="15" spans="1:8" x14ac:dyDescent="0.25">
      <c r="A15" s="11">
        <v>89</v>
      </c>
      <c r="B15" s="11">
        <f>COUNTIF(Student!$G$2:$G$100, A15)</f>
        <v>0</v>
      </c>
      <c r="C15" s="11">
        <v>64</v>
      </c>
      <c r="D15" s="11">
        <f>COUNTIF(Student!$G$2:$G$100, C15)</f>
        <v>0</v>
      </c>
      <c r="E15" s="11">
        <v>39</v>
      </c>
      <c r="F15" s="11">
        <f>COUNTIF(Student!$G$2:$G$100, E15)</f>
        <v>0</v>
      </c>
      <c r="G15" s="11">
        <v>14</v>
      </c>
      <c r="H15" s="11">
        <f>COUNTIF(Student!$G$2:$G$100, G15)</f>
        <v>0</v>
      </c>
    </row>
    <row r="16" spans="1:8" x14ac:dyDescent="0.25">
      <c r="A16" s="11">
        <v>88</v>
      </c>
      <c r="B16" s="11">
        <f>COUNTIF(Student!$G$2:$G$100, A16)</f>
        <v>0</v>
      </c>
      <c r="C16" s="11">
        <v>63</v>
      </c>
      <c r="D16" s="11">
        <f>COUNTIF(Student!$G$2:$G$100, C16)</f>
        <v>0</v>
      </c>
      <c r="E16" s="11">
        <v>38</v>
      </c>
      <c r="F16" s="11">
        <f>COUNTIF(Student!$G$2:$G$100, E16)</f>
        <v>0</v>
      </c>
      <c r="G16" s="11">
        <v>13</v>
      </c>
      <c r="H16" s="11">
        <f>COUNTIF(Student!$G$2:$G$100, G16)</f>
        <v>0</v>
      </c>
    </row>
    <row r="17" spans="1:11" x14ac:dyDescent="0.25">
      <c r="A17" s="11">
        <v>87</v>
      </c>
      <c r="B17" s="11">
        <f>COUNTIF(Student!$G$2:$G$100, A17)</f>
        <v>0</v>
      </c>
      <c r="C17" s="11">
        <v>62</v>
      </c>
      <c r="D17" s="11">
        <f>COUNTIF(Student!$G$2:$G$100, C17)</f>
        <v>0</v>
      </c>
      <c r="E17" s="11">
        <v>37</v>
      </c>
      <c r="F17" s="11">
        <f>COUNTIF(Student!$G$2:$G$100, E17)</f>
        <v>0</v>
      </c>
      <c r="G17" s="11">
        <v>12</v>
      </c>
      <c r="H17" s="11">
        <f>COUNTIF(Student!$G$2:$G$100, G17)</f>
        <v>0</v>
      </c>
    </row>
    <row r="18" spans="1:11" x14ac:dyDescent="0.25">
      <c r="A18" s="11">
        <v>86</v>
      </c>
      <c r="B18" s="11">
        <f>COUNTIF(Student!$G$2:$G$100, A18)</f>
        <v>0</v>
      </c>
      <c r="C18" s="11">
        <v>61</v>
      </c>
      <c r="D18" s="11">
        <f>COUNTIF(Student!$G$2:$G$100, C18)</f>
        <v>0</v>
      </c>
      <c r="E18" s="11">
        <v>36</v>
      </c>
      <c r="F18" s="11">
        <f>COUNTIF(Student!$G$2:$G$100, E18)</f>
        <v>0</v>
      </c>
      <c r="G18" s="11">
        <v>11</v>
      </c>
      <c r="H18" s="11">
        <f>COUNTIF(Student!$G$2:$G$100, G18)</f>
        <v>0</v>
      </c>
    </row>
    <row r="19" spans="1:11" x14ac:dyDescent="0.25">
      <c r="A19" s="11">
        <v>85</v>
      </c>
      <c r="B19" s="11">
        <f>COUNTIF(Student!$G$2:$G$100, A19)</f>
        <v>0</v>
      </c>
      <c r="C19" s="11">
        <v>60</v>
      </c>
      <c r="D19" s="11">
        <f>COUNTIF(Student!$G$2:$G$100, C19)</f>
        <v>0</v>
      </c>
      <c r="E19" s="11">
        <v>35</v>
      </c>
      <c r="F19" s="11">
        <f>COUNTIF(Student!$G$2:$G$100, E19)</f>
        <v>0</v>
      </c>
      <c r="G19" s="11">
        <v>10</v>
      </c>
      <c r="H19" s="11">
        <f>COUNTIF(Student!$G$2:$G$100, G19)</f>
        <v>0</v>
      </c>
    </row>
    <row r="20" spans="1:11" x14ac:dyDescent="0.25">
      <c r="A20" s="11">
        <v>84</v>
      </c>
      <c r="B20" s="11">
        <f>COUNTIF(Student!$G$2:$G$100, A20)</f>
        <v>0</v>
      </c>
      <c r="C20" s="11">
        <v>59</v>
      </c>
      <c r="D20" s="11">
        <f>COUNTIF(Student!$G$2:$G$100, C20)</f>
        <v>28</v>
      </c>
      <c r="E20" s="11">
        <v>34</v>
      </c>
      <c r="F20" s="11">
        <f>COUNTIF(Student!$G$2:$G$100, E20)</f>
        <v>0</v>
      </c>
      <c r="G20" s="11">
        <v>9</v>
      </c>
      <c r="H20" s="11">
        <f>COUNTIF(Student!$G$2:$G$100, G20)</f>
        <v>0</v>
      </c>
    </row>
    <row r="21" spans="1:11" x14ac:dyDescent="0.25">
      <c r="A21" s="11">
        <v>83</v>
      </c>
      <c r="B21" s="11">
        <f>COUNTIF(Student!$G$2:$G$100, A21)</f>
        <v>0</v>
      </c>
      <c r="C21" s="11">
        <v>58</v>
      </c>
      <c r="D21" s="11">
        <f>COUNTIF(Student!$G$2:$G$100, C21)</f>
        <v>0</v>
      </c>
      <c r="E21" s="11">
        <v>33</v>
      </c>
      <c r="F21" s="11">
        <f>COUNTIF(Student!$G$2:$G$100, E21)</f>
        <v>0</v>
      </c>
      <c r="G21" s="11">
        <v>8</v>
      </c>
      <c r="H21" s="11">
        <f>COUNTIF(Student!$G$2:$G$100, G21)</f>
        <v>0</v>
      </c>
    </row>
    <row r="22" spans="1:11" x14ac:dyDescent="0.25">
      <c r="A22" s="11">
        <v>82</v>
      </c>
      <c r="B22" s="11">
        <f>COUNTIF(Student!$G$2:$G$100, A22)</f>
        <v>0</v>
      </c>
      <c r="C22" s="11">
        <v>57</v>
      </c>
      <c r="D22" s="11">
        <f>COUNTIF(Student!$G$2:$G$100, C22)</f>
        <v>0</v>
      </c>
      <c r="E22" s="11">
        <v>32</v>
      </c>
      <c r="F22" s="11">
        <f>COUNTIF(Student!$G$2:$G$100, E22)</f>
        <v>0</v>
      </c>
      <c r="G22" s="11">
        <v>7</v>
      </c>
      <c r="H22" s="11">
        <f>COUNTIF(Student!$G$2:$G$100, G22)</f>
        <v>0</v>
      </c>
    </row>
    <row r="23" spans="1:11" x14ac:dyDescent="0.25">
      <c r="A23" s="11">
        <v>81</v>
      </c>
      <c r="B23" s="11">
        <f>COUNTIF(Student!$G$2:$G$100, A23)</f>
        <v>0</v>
      </c>
      <c r="C23" s="11">
        <v>56</v>
      </c>
      <c r="D23" s="11">
        <f>COUNTIF(Student!$G$2:$G$100, C23)</f>
        <v>0</v>
      </c>
      <c r="E23" s="11">
        <v>31</v>
      </c>
      <c r="F23" s="11">
        <f>COUNTIF(Student!$G$2:$G$100, E23)</f>
        <v>0</v>
      </c>
      <c r="G23" s="11">
        <v>6</v>
      </c>
      <c r="H23" s="11">
        <f>COUNTIF(Student!$G$2:$G$100, G23)</f>
        <v>0</v>
      </c>
    </row>
    <row r="24" spans="1:11" x14ac:dyDescent="0.25">
      <c r="A24" s="11">
        <v>80</v>
      </c>
      <c r="B24" s="11">
        <f>COUNTIF(Student!$G$2:$G$100, A24)</f>
        <v>0</v>
      </c>
      <c r="C24" s="11">
        <v>55</v>
      </c>
      <c r="D24" s="11">
        <f>COUNTIF(Student!$G$2:$G$100, C24)</f>
        <v>0</v>
      </c>
      <c r="E24" s="11">
        <v>30</v>
      </c>
      <c r="F24" s="11">
        <f>COUNTIF(Student!$G$2:$G$100, E24)</f>
        <v>0</v>
      </c>
      <c r="G24" s="11">
        <v>5</v>
      </c>
      <c r="H24" s="11">
        <f>COUNTIF(Student!$G$2:$G$100, G24)</f>
        <v>0</v>
      </c>
    </row>
    <row r="25" spans="1:11" x14ac:dyDescent="0.25">
      <c r="A25" s="11">
        <v>79</v>
      </c>
      <c r="B25" s="11">
        <f>COUNTIF(Student!$G$2:$G$100, A25)</f>
        <v>0</v>
      </c>
      <c r="C25" s="11">
        <v>54</v>
      </c>
      <c r="D25" s="11">
        <f>COUNTIF(Student!$G$2:$G$100, C25)</f>
        <v>0</v>
      </c>
      <c r="E25" s="11">
        <v>29</v>
      </c>
      <c r="F25" s="11">
        <f>COUNTIF(Student!$G$2:$G$100, E25)</f>
        <v>0</v>
      </c>
      <c r="G25" s="11">
        <v>4</v>
      </c>
      <c r="H25" s="11">
        <f>COUNTIF(Student!$G$2:$G$100, G25)</f>
        <v>0</v>
      </c>
    </row>
    <row r="26" spans="1:11" x14ac:dyDescent="0.25">
      <c r="A26" s="11">
        <v>78</v>
      </c>
      <c r="B26" s="11">
        <f>COUNTIF(Student!$G$2:$G$100, A26)</f>
        <v>0</v>
      </c>
      <c r="C26" s="11">
        <v>53</v>
      </c>
      <c r="D26" s="11">
        <f>COUNTIF(Student!$G$2:$G$100, C26)</f>
        <v>0</v>
      </c>
      <c r="E26" s="11">
        <v>28</v>
      </c>
      <c r="F26" s="11">
        <f>COUNTIF(Student!$G$2:$G$100, E26)</f>
        <v>0</v>
      </c>
      <c r="G26" s="11">
        <v>3</v>
      </c>
      <c r="H26" s="11">
        <f>COUNTIF(Student!$G$2:$G$100, G26)</f>
        <v>0</v>
      </c>
    </row>
    <row r="27" spans="1:11" x14ac:dyDescent="0.25">
      <c r="A27" s="11">
        <v>77</v>
      </c>
      <c r="B27" s="11">
        <f>COUNTIF(Student!$G$2:$G$100, A27)</f>
        <v>0</v>
      </c>
      <c r="C27" s="11">
        <v>52</v>
      </c>
      <c r="D27" s="11">
        <f>COUNTIF(Student!$G$2:$G$100, C27)</f>
        <v>0</v>
      </c>
      <c r="E27" s="11">
        <v>27</v>
      </c>
      <c r="F27" s="11">
        <f>COUNTIF(Student!$G$2:$G$100, E27)</f>
        <v>0</v>
      </c>
      <c r="G27" s="11">
        <v>2</v>
      </c>
      <c r="H27" s="11">
        <f>COUNTIF(Student!$G$2:$G$100, G27)</f>
        <v>0</v>
      </c>
    </row>
    <row r="28" spans="1:11" x14ac:dyDescent="0.25">
      <c r="A28" s="11">
        <v>76</v>
      </c>
      <c r="B28" s="11">
        <f>COUNTIF(Student!$G$2:$G$100, A28)</f>
        <v>0</v>
      </c>
      <c r="C28" s="11">
        <v>51</v>
      </c>
      <c r="D28" s="11">
        <f>COUNTIF(Student!$G$2:$G$100, C28)</f>
        <v>0</v>
      </c>
      <c r="E28" s="11">
        <v>26</v>
      </c>
      <c r="F28" s="11">
        <f>COUNTIF(Student!$G$2:$G$100, E28)</f>
        <v>0</v>
      </c>
      <c r="G28" s="11">
        <v>1</v>
      </c>
      <c r="H28" s="11">
        <f>COUNTIF(Student!$G$2:$G$100, G28)</f>
        <v>0</v>
      </c>
    </row>
    <row r="30" spans="1:11" x14ac:dyDescent="0.25">
      <c r="A30" s="42" t="s">
        <v>66</v>
      </c>
      <c r="B30" s="48"/>
      <c r="C30" s="48"/>
      <c r="D30" s="48"/>
      <c r="E30" s="48"/>
      <c r="F30" s="48"/>
      <c r="G30" s="48"/>
      <c r="H30" s="48"/>
    </row>
    <row r="31" spans="1:11" x14ac:dyDescent="0.25">
      <c r="C31" s="32" t="s">
        <v>67</v>
      </c>
      <c r="E31" s="22">
        <f>Criteria!$B$20</f>
        <v>59</v>
      </c>
      <c r="F31" s="17"/>
      <c r="K31" s="15"/>
    </row>
    <row r="32" spans="1:11" x14ac:dyDescent="0.25">
      <c r="C32" s="32" t="s">
        <v>68</v>
      </c>
      <c r="E32" s="22">
        <f>Criteria!$B$21</f>
        <v>0</v>
      </c>
      <c r="F32" s="17"/>
      <c r="K32" s="15"/>
    </row>
    <row r="33" spans="3:11" x14ac:dyDescent="0.25">
      <c r="C33" s="32" t="s">
        <v>69</v>
      </c>
      <c r="E33" s="22">
        <f>Criteria!$B$22</f>
        <v>59</v>
      </c>
      <c r="F33" s="17"/>
      <c r="K33" s="15"/>
    </row>
    <row r="34" spans="3:11" x14ac:dyDescent="0.25">
      <c r="C34" s="32" t="s">
        <v>70</v>
      </c>
      <c r="E34" s="22">
        <f>Criteria!$B$23</f>
        <v>59</v>
      </c>
      <c r="F34" s="17"/>
      <c r="J34" s="16"/>
      <c r="K34" s="15"/>
    </row>
    <row r="35" spans="3:11" x14ac:dyDescent="0.25">
      <c r="C35" s="32" t="s">
        <v>71</v>
      </c>
      <c r="E35" s="16">
        <f>Criteria!$B$24</f>
        <v>28</v>
      </c>
      <c r="F35" s="17"/>
      <c r="K35" s="15"/>
    </row>
  </sheetData>
  <mergeCells count="4">
    <mergeCell ref="A2:E2"/>
    <mergeCell ref="A30:H30"/>
    <mergeCell ref="F2:H2"/>
    <mergeCell ref="A1:H1"/>
  </mergeCells>
  <conditionalFormatting sqref="B4:B29 D4:D29 F4:F29 H4:H29">
    <cfRule type="cellIs" dxfId="12" priority="1" stopIfTrue="1" operator="equal">
      <formula>0</formula>
    </cfRule>
    <cfRule type="cellIs" dxfId="11" priority="2" stopIfTrue="1" operator="notEqual">
      <formula>0</formula>
    </cfRule>
  </conditionalFormatting>
  <printOptions horizontalCentered="1"/>
  <pageMargins left="0.39370078740157483" right="0.39370078740157483" top="0.39370078740157483" bottom="0.39370078740157483" header="0.39370078740157483" footer="0.39370078740157483"/>
  <pageSetup paperSize="9" orientation="portrait" horizontalDpi="4294967295" verticalDpi="429496729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zoomScale="115" zoomScaleNormal="115" workbookViewId="0">
      <selection activeCell="B2" sqref="B2"/>
    </sheetView>
  </sheetViews>
  <sheetFormatPr defaultRowHeight="13.8" x14ac:dyDescent="0.25"/>
  <cols>
    <col min="1" max="1" width="18.59765625" style="50" bestFit="1" customWidth="1"/>
    <col min="2" max="2" width="36.296875" style="8" bestFit="1" customWidth="1"/>
    <col min="3" max="3" width="41.59765625" style="50" bestFit="1" customWidth="1"/>
  </cols>
  <sheetData>
    <row r="1" spans="1:4" x14ac:dyDescent="0.25">
      <c r="A1" s="50" t="s">
        <v>43</v>
      </c>
      <c r="B1" s="26">
        <v>80</v>
      </c>
    </row>
    <row r="2" spans="1:4" x14ac:dyDescent="0.25">
      <c r="A2" s="50" t="s">
        <v>45</v>
      </c>
      <c r="B2" s="26">
        <v>75</v>
      </c>
    </row>
    <row r="3" spans="1:4" x14ac:dyDescent="0.25">
      <c r="A3" s="50" t="s">
        <v>46</v>
      </c>
      <c r="B3" s="26">
        <v>70</v>
      </c>
    </row>
    <row r="4" spans="1:4" x14ac:dyDescent="0.25">
      <c r="A4" s="50" t="s">
        <v>47</v>
      </c>
      <c r="B4" s="26">
        <v>60</v>
      </c>
    </row>
    <row r="5" spans="1:4" x14ac:dyDescent="0.25">
      <c r="A5" s="50" t="s">
        <v>48</v>
      </c>
      <c r="B5" s="26">
        <v>50</v>
      </c>
    </row>
    <row r="6" spans="1:4" x14ac:dyDescent="0.25">
      <c r="A6" s="50" t="s">
        <v>49</v>
      </c>
      <c r="B6" s="26">
        <v>45</v>
      </c>
    </row>
    <row r="7" spans="1:4" x14ac:dyDescent="0.25">
      <c r="A7" s="50" t="s">
        <v>50</v>
      </c>
      <c r="B7" s="26">
        <v>40</v>
      </c>
    </row>
    <row r="8" spans="1:4" x14ac:dyDescent="0.25">
      <c r="A8" s="50" t="s">
        <v>51</v>
      </c>
      <c r="B8" s="26">
        <v>0</v>
      </c>
    </row>
    <row r="10" spans="1:4" x14ac:dyDescent="0.25">
      <c r="A10" s="50" t="s">
        <v>72</v>
      </c>
      <c r="B10" s="51" t="s">
        <v>73</v>
      </c>
      <c r="C10" s="50" t="str">
        <f t="shared" ref="C10:C15" si="0">A10 &amp; " " &amp; B10</f>
        <v>รหัสวิชา 344-492 โครงงานทางวิทยาการคอมพิวเตอร์</v>
      </c>
    </row>
    <row r="11" spans="1:4" x14ac:dyDescent="0.25">
      <c r="A11" s="50" t="s">
        <v>74</v>
      </c>
      <c r="B11" s="51" t="s">
        <v>75</v>
      </c>
      <c r="C11" s="50" t="str">
        <f t="shared" si="0"/>
        <v>อาจารย์ผู้สอน นิธิ ทะนนท์</v>
      </c>
    </row>
    <row r="12" spans="1:4" x14ac:dyDescent="0.25">
      <c r="A12" s="50" t="s">
        <v>76</v>
      </c>
      <c r="B12" s="51" t="s">
        <v>77</v>
      </c>
      <c r="C12" s="50" t="str">
        <f t="shared" si="0"/>
        <v>นักศึกษาคณะ/หลักสูตร วิทยาการคอมพิวเตอร์</v>
      </c>
    </row>
    <row r="13" spans="1:4" x14ac:dyDescent="0.25">
      <c r="A13" s="50" t="s">
        <v>78</v>
      </c>
      <c r="B13" s="51">
        <v>3</v>
      </c>
      <c r="C13" s="50" t="str">
        <f>A13 &amp; " " &amp; B13 &amp; " ตอนที่ " &amp; D13</f>
        <v>หน่วยกิต 3 ตอนที่ 1</v>
      </c>
      <c r="D13">
        <v>1</v>
      </c>
    </row>
    <row r="14" spans="1:4" x14ac:dyDescent="0.25">
      <c r="A14" s="50" t="s">
        <v>79</v>
      </c>
      <c r="B14" s="52" t="s">
        <v>80</v>
      </c>
      <c r="C14" s="50" t="str">
        <f t="shared" si="0"/>
        <v>ภาคเรียนที่ 2/2567</v>
      </c>
    </row>
    <row r="15" spans="1:4" x14ac:dyDescent="0.25">
      <c r="A15" s="50" t="s">
        <v>81</v>
      </c>
      <c r="B15" s="51">
        <v>4</v>
      </c>
      <c r="C15" s="50" t="str">
        <f t="shared" si="0"/>
        <v>ชั้นปีที่ 4</v>
      </c>
    </row>
    <row r="20" spans="1:2" x14ac:dyDescent="0.25">
      <c r="A20" s="50" t="s">
        <v>67</v>
      </c>
      <c r="B20" s="53">
        <f>AVERAGE(Student!$G$2:$G$100)</f>
        <v>59</v>
      </c>
    </row>
    <row r="21" spans="1:2" x14ac:dyDescent="0.25">
      <c r="A21" s="50" t="s">
        <v>68</v>
      </c>
      <c r="B21" s="53">
        <f>STDEV(Student!$G$2:$G$100)</f>
        <v>0</v>
      </c>
    </row>
    <row r="22" spans="1:2" x14ac:dyDescent="0.25">
      <c r="A22" s="50" t="s">
        <v>69</v>
      </c>
      <c r="B22" s="53">
        <f>MAX(Student!$G$2:$G$100)</f>
        <v>59</v>
      </c>
    </row>
    <row r="23" spans="1:2" x14ac:dyDescent="0.25">
      <c r="A23" s="50" t="s">
        <v>70</v>
      </c>
      <c r="B23" s="53">
        <f>MIN(Student!$G$2:$G$100)</f>
        <v>59</v>
      </c>
    </row>
    <row r="24" spans="1:2" x14ac:dyDescent="0.25">
      <c r="A24" s="50" t="s">
        <v>71</v>
      </c>
      <c r="B24" s="53">
        <f>COUNTIF(Student!$A$2:$A$100, "&gt;0")</f>
        <v>28</v>
      </c>
    </row>
  </sheetData>
  <pageMargins left="0.7" right="0.7" top="0.75" bottom="0.75" header="0.3" footer="0.3"/>
  <pageSetup paperSize="9" orientation="portrait" horizontalDpi="200" verticalDpi="200" r:id="rId1"/>
  <ignoredErrors>
    <ignoredError sqref="C13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zoomScaleNormal="100" workbookViewId="0">
      <selection activeCell="E1" sqref="E1"/>
    </sheetView>
  </sheetViews>
  <sheetFormatPr defaultRowHeight="13.8" x14ac:dyDescent="0.25"/>
  <cols>
    <col min="1" max="1" width="2.8984375" bestFit="1" customWidth="1"/>
    <col min="2" max="2" width="10.8984375" bestFit="1" customWidth="1"/>
    <col min="3" max="3" width="22.69921875" bestFit="1" customWidth="1"/>
    <col min="4" max="4" width="33.59765625" bestFit="1" customWidth="1"/>
    <col min="5" max="5" width="12.296875" customWidth="1"/>
  </cols>
  <sheetData>
    <row r="1" spans="1:5" s="19" customFormat="1" x14ac:dyDescent="0.25">
      <c r="A1" s="19" t="s">
        <v>0</v>
      </c>
      <c r="B1" s="19" t="s">
        <v>1</v>
      </c>
      <c r="C1" s="19" t="s">
        <v>2</v>
      </c>
      <c r="D1" s="19" t="s">
        <v>82</v>
      </c>
      <c r="E1" s="19" t="s">
        <v>3</v>
      </c>
    </row>
    <row r="2" spans="1:5" x14ac:dyDescent="0.25">
      <c r="A2">
        <v>1</v>
      </c>
      <c r="B2">
        <v>6410210027</v>
      </c>
      <c r="C2" t="s">
        <v>8</v>
      </c>
      <c r="D2" t="str">
        <f t="shared" ref="D2:D29" si="0">B2&amp;" "&amp;C2</f>
        <v>6410210027 นาย กิตติ แก้วประดิษฐ์</v>
      </c>
      <c r="E2" s="20">
        <f>SUMIF(ReadAdvisor!$D$1:$D$1000, D2, ReadAdvisor!$E$1:$E$1000)</f>
        <v>17.399999999999999</v>
      </c>
    </row>
    <row r="3" spans="1:5" x14ac:dyDescent="0.25">
      <c r="A3">
        <v>2</v>
      </c>
      <c r="B3">
        <v>6410210036</v>
      </c>
      <c r="C3" t="s">
        <v>9</v>
      </c>
      <c r="D3" t="str">
        <f t="shared" si="0"/>
        <v>6410210036 น.ส. เกศแก้ว ยั่งยืน</v>
      </c>
      <c r="E3" s="20">
        <f>SUMIF(ReadAdvisor!$D$1:$D$1000, D3, ReadAdvisor!$E$1:$E$1000)</f>
        <v>17.399999999999999</v>
      </c>
    </row>
    <row r="4" spans="1:5" x14ac:dyDescent="0.25">
      <c r="A4">
        <v>3</v>
      </c>
      <c r="B4">
        <v>6410210056</v>
      </c>
      <c r="C4" t="s">
        <v>10</v>
      </c>
      <c r="D4" t="str">
        <f t="shared" si="0"/>
        <v>6410210056 นาย จิรเมธ วรรณทอง</v>
      </c>
      <c r="E4" s="20">
        <f>SUMIF(ReadAdvisor!$D$1:$D$1000, D4, ReadAdvisor!$E$1:$E$1000)</f>
        <v>17.399999999999999</v>
      </c>
    </row>
    <row r="5" spans="1:5" x14ac:dyDescent="0.25">
      <c r="A5">
        <v>4</v>
      </c>
      <c r="B5">
        <v>6410210075</v>
      </c>
      <c r="C5" t="s">
        <v>11</v>
      </c>
      <c r="D5" t="str">
        <f t="shared" si="0"/>
        <v>6410210075 นาย ชัยวรงค์ สมานชาติ</v>
      </c>
      <c r="E5" s="20">
        <f>SUMIF(ReadAdvisor!$D$1:$D$1000, D5, ReadAdvisor!$E$1:$E$1000)</f>
        <v>17.399999999999999</v>
      </c>
    </row>
    <row r="6" spans="1:5" x14ac:dyDescent="0.25">
      <c r="A6">
        <v>5</v>
      </c>
      <c r="B6">
        <v>6410210102</v>
      </c>
      <c r="C6" t="s">
        <v>12</v>
      </c>
      <c r="D6" t="str">
        <f t="shared" si="0"/>
        <v>6410210102 นาย ณัฐภาส ขำเกิด</v>
      </c>
      <c r="E6" s="20">
        <f>SUMIF(ReadAdvisor!$D$1:$D$1000, D6, ReadAdvisor!$E$1:$E$1000)</f>
        <v>17.399999999999999</v>
      </c>
    </row>
    <row r="7" spans="1:5" x14ac:dyDescent="0.25">
      <c r="A7">
        <v>6</v>
      </c>
      <c r="B7">
        <v>6410210104</v>
      </c>
      <c r="C7" t="s">
        <v>13</v>
      </c>
      <c r="D7" t="str">
        <f t="shared" si="0"/>
        <v>6410210104 นาย ณัฐสิทธิ์ หมานละงู</v>
      </c>
      <c r="E7" s="20">
        <f>SUMIF(ReadAdvisor!$D$1:$D$1000, D7, ReadAdvisor!$E$1:$E$1000)</f>
        <v>17.399999999999999</v>
      </c>
    </row>
    <row r="8" spans="1:5" x14ac:dyDescent="0.25">
      <c r="A8">
        <v>7</v>
      </c>
      <c r="B8">
        <v>6410210129</v>
      </c>
      <c r="C8" t="s">
        <v>14</v>
      </c>
      <c r="D8" t="str">
        <f t="shared" si="0"/>
        <v>6410210129 นาย ธนพล สัมฤทธิ์</v>
      </c>
      <c r="E8" s="20">
        <f>SUMIF(ReadAdvisor!$D$1:$D$1000, D8, ReadAdvisor!$E$1:$E$1000)</f>
        <v>17.399999999999999</v>
      </c>
    </row>
    <row r="9" spans="1:5" x14ac:dyDescent="0.25">
      <c r="A9">
        <v>8</v>
      </c>
      <c r="B9">
        <v>6410210143</v>
      </c>
      <c r="C9" t="s">
        <v>15</v>
      </c>
      <c r="D9" t="str">
        <f t="shared" si="0"/>
        <v>6410210143 นาย ธีรเทพ แก้วพิทักษ์</v>
      </c>
      <c r="E9" s="20">
        <f>SUMIF(ReadAdvisor!$D$1:$D$1000, D9, ReadAdvisor!$E$1:$E$1000)</f>
        <v>17.399999999999999</v>
      </c>
    </row>
    <row r="10" spans="1:5" x14ac:dyDescent="0.25">
      <c r="A10">
        <v>9</v>
      </c>
      <c r="B10">
        <v>6410210161</v>
      </c>
      <c r="C10" t="s">
        <v>16</v>
      </c>
      <c r="D10" t="str">
        <f t="shared" si="0"/>
        <v>6410210161 น.ส. นันทิตา พัชรนนท์</v>
      </c>
      <c r="E10" s="20">
        <f>SUMIF(ReadAdvisor!$D$1:$D$1000, D10, ReadAdvisor!$E$1:$E$1000)</f>
        <v>17.399999999999999</v>
      </c>
    </row>
    <row r="11" spans="1:5" x14ac:dyDescent="0.25">
      <c r="A11">
        <v>10</v>
      </c>
      <c r="B11">
        <v>6410210191</v>
      </c>
      <c r="C11" t="s">
        <v>17</v>
      </c>
      <c r="D11" t="str">
        <f t="shared" si="0"/>
        <v>6410210191 นาย ปวิตร สุวรรณรัตน์</v>
      </c>
      <c r="E11" s="20">
        <f>SUMIF(ReadAdvisor!$D$1:$D$1000, D11, ReadAdvisor!$E$1:$E$1000)</f>
        <v>17.399999999999999</v>
      </c>
    </row>
    <row r="12" spans="1:5" x14ac:dyDescent="0.25">
      <c r="A12">
        <v>11</v>
      </c>
      <c r="B12">
        <v>6410210235</v>
      </c>
      <c r="C12" t="s">
        <v>18</v>
      </c>
      <c r="D12" t="str">
        <f t="shared" si="0"/>
        <v>6410210235 นาย ฟาร์ดี เกปัน</v>
      </c>
      <c r="E12" s="20">
        <f>SUMIF(ReadAdvisor!$D$1:$D$1000, D12, ReadAdvisor!$E$1:$E$1000)</f>
        <v>17.399999999999999</v>
      </c>
    </row>
    <row r="13" spans="1:5" x14ac:dyDescent="0.25">
      <c r="A13">
        <v>12</v>
      </c>
      <c r="B13">
        <v>6410210297</v>
      </c>
      <c r="C13" t="s">
        <v>19</v>
      </c>
      <c r="D13" t="str">
        <f t="shared" si="0"/>
        <v>6410210297 น.ส. ศศิธร ทองปลาง</v>
      </c>
      <c r="E13" s="20">
        <f>SUMIF(ReadAdvisor!$D$1:$D$1000, D13, ReadAdvisor!$E$1:$E$1000)</f>
        <v>17.399999999999999</v>
      </c>
    </row>
    <row r="14" spans="1:5" x14ac:dyDescent="0.25">
      <c r="A14">
        <v>13</v>
      </c>
      <c r="B14">
        <v>6410210353</v>
      </c>
      <c r="C14" t="s">
        <v>20</v>
      </c>
      <c r="D14" t="str">
        <f t="shared" si="0"/>
        <v>6410210353 นาย อนาวิล ไชยกูล</v>
      </c>
      <c r="E14" s="20">
        <f>SUMIF(ReadAdvisor!$D$1:$D$1000, D14, ReadAdvisor!$E$1:$E$1000)</f>
        <v>17.399999999999999</v>
      </c>
    </row>
    <row r="15" spans="1:5" x14ac:dyDescent="0.25">
      <c r="A15">
        <v>14</v>
      </c>
      <c r="B15">
        <v>6410210371</v>
      </c>
      <c r="C15" t="s">
        <v>21</v>
      </c>
      <c r="D15" t="str">
        <f t="shared" si="0"/>
        <v>6410210371 นาย อัฐพงศ์ อินวัง</v>
      </c>
      <c r="E15" s="20">
        <f>SUMIF(ReadAdvisor!$D$1:$D$1000, D15, ReadAdvisor!$E$1:$E$1000)</f>
        <v>17.399999999999999</v>
      </c>
    </row>
    <row r="16" spans="1:5" x14ac:dyDescent="0.25">
      <c r="A16">
        <v>15</v>
      </c>
      <c r="B16">
        <v>6410210379</v>
      </c>
      <c r="C16" t="s">
        <v>22</v>
      </c>
      <c r="D16" t="str">
        <f t="shared" si="0"/>
        <v>6410210379 นาย อารีฟ มะเม๊าะ</v>
      </c>
      <c r="E16" s="20">
        <f>SUMIF(ReadAdvisor!$D$1:$D$1000, D16, ReadAdvisor!$E$1:$E$1000)</f>
        <v>17.399999999999999</v>
      </c>
    </row>
    <row r="17" spans="1:5" x14ac:dyDescent="0.25">
      <c r="A17">
        <v>16</v>
      </c>
      <c r="B17">
        <v>6410210387</v>
      </c>
      <c r="C17" t="s">
        <v>23</v>
      </c>
      <c r="D17" t="str">
        <f t="shared" si="0"/>
        <v>6410210387 นาย ฮากิม ขวัญฤกษ์</v>
      </c>
      <c r="E17" s="20">
        <f>SUMIF(ReadAdvisor!$D$1:$D$1000, D17, ReadAdvisor!$E$1:$E$1000)</f>
        <v>17.399999999999999</v>
      </c>
    </row>
    <row r="18" spans="1:5" x14ac:dyDescent="0.25">
      <c r="A18">
        <v>17</v>
      </c>
      <c r="B18">
        <v>6410210420</v>
      </c>
      <c r="C18" t="s">
        <v>24</v>
      </c>
      <c r="D18" t="str">
        <f t="shared" si="0"/>
        <v>6410210420 นาย จตุพร อาวัชนาการ</v>
      </c>
      <c r="E18" s="20">
        <f>SUMIF(ReadAdvisor!$D$1:$D$1000, D18, ReadAdvisor!$E$1:$E$1000)</f>
        <v>17.399999999999999</v>
      </c>
    </row>
    <row r="19" spans="1:5" x14ac:dyDescent="0.25">
      <c r="A19">
        <v>18</v>
      </c>
      <c r="B19">
        <v>6410210425</v>
      </c>
      <c r="C19" t="s">
        <v>25</v>
      </c>
      <c r="D19" t="str">
        <f t="shared" si="0"/>
        <v>6410210425 น.ส. จิราภรณ์ แสนหูม</v>
      </c>
      <c r="E19" s="20">
        <f>SUMIF(ReadAdvisor!$D$1:$D$1000, D19, ReadAdvisor!$E$1:$E$1000)</f>
        <v>17.399999999999999</v>
      </c>
    </row>
    <row r="20" spans="1:5" x14ac:dyDescent="0.25">
      <c r="A20">
        <v>19</v>
      </c>
      <c r="B20">
        <v>6410210441</v>
      </c>
      <c r="C20" t="s">
        <v>26</v>
      </c>
      <c r="D20" t="str">
        <f t="shared" si="0"/>
        <v>6410210441 นาย ชยธร เที่ยงธรรม</v>
      </c>
      <c r="E20" s="20">
        <f>SUMIF(ReadAdvisor!$D$1:$D$1000, D20, ReadAdvisor!$E$1:$E$1000)</f>
        <v>17.399999999999999</v>
      </c>
    </row>
    <row r="21" spans="1:5" x14ac:dyDescent="0.25">
      <c r="A21">
        <v>20</v>
      </c>
      <c r="B21">
        <v>6410210457</v>
      </c>
      <c r="C21" t="s">
        <v>27</v>
      </c>
      <c r="D21" t="str">
        <f t="shared" si="0"/>
        <v>6410210457 นาย ซัลมาน สาเล็ง</v>
      </c>
      <c r="E21" s="20">
        <f>SUMIF(ReadAdvisor!$D$1:$D$1000, D21, ReadAdvisor!$E$1:$E$1000)</f>
        <v>17.399999999999999</v>
      </c>
    </row>
    <row r="22" spans="1:5" x14ac:dyDescent="0.25">
      <c r="A22">
        <v>21</v>
      </c>
      <c r="B22">
        <v>6410210501</v>
      </c>
      <c r="C22" t="s">
        <v>28</v>
      </c>
      <c r="D22" t="str">
        <f t="shared" si="0"/>
        <v>6410210501 นาย ธนัท โชคธนัทธีราทร</v>
      </c>
      <c r="E22" s="20">
        <f>SUMIF(ReadAdvisor!$D$1:$D$1000, D22, ReadAdvisor!$E$1:$E$1000)</f>
        <v>17.399999999999999</v>
      </c>
    </row>
    <row r="23" spans="1:5" x14ac:dyDescent="0.25">
      <c r="A23">
        <v>22</v>
      </c>
      <c r="B23">
        <v>6410210543</v>
      </c>
      <c r="C23" t="s">
        <v>29</v>
      </c>
      <c r="D23" t="str">
        <f t="shared" si="0"/>
        <v>6410210543 น.ส. บัณฑิตา ยิ้มยิ่ง</v>
      </c>
      <c r="E23" s="20">
        <f>SUMIF(ReadAdvisor!$D$1:$D$1000, D23, ReadAdvisor!$E$1:$E$1000)</f>
        <v>17.399999999999999</v>
      </c>
    </row>
    <row r="24" spans="1:5" x14ac:dyDescent="0.25">
      <c r="A24">
        <v>23</v>
      </c>
      <c r="B24">
        <v>6410210598</v>
      </c>
      <c r="C24" t="s">
        <v>30</v>
      </c>
      <c r="D24" t="str">
        <f t="shared" si="0"/>
        <v>6410210598 นาย มูฮัยมีน เจะนะ</v>
      </c>
      <c r="E24" s="20">
        <f>SUMIF(ReadAdvisor!$D$1:$D$1000, D24, ReadAdvisor!$E$1:$E$1000)</f>
        <v>17.399999999999999</v>
      </c>
    </row>
    <row r="25" spans="1:5" x14ac:dyDescent="0.25">
      <c r="A25">
        <v>24</v>
      </c>
      <c r="B25">
        <v>6410210631</v>
      </c>
      <c r="C25" t="s">
        <v>31</v>
      </c>
      <c r="D25" t="str">
        <f t="shared" si="0"/>
        <v>6410210631 นาย วราวุฒิ เลาหะกุล</v>
      </c>
      <c r="E25" s="20">
        <f>SUMIF(ReadAdvisor!$D$1:$D$1000, D25, ReadAdvisor!$E$1:$E$1000)</f>
        <v>17.399999999999999</v>
      </c>
    </row>
    <row r="26" spans="1:5" x14ac:dyDescent="0.25">
      <c r="A26">
        <v>25</v>
      </c>
      <c r="B26">
        <v>6410210702</v>
      </c>
      <c r="C26" t="s">
        <v>32</v>
      </c>
      <c r="D26" t="str">
        <f t="shared" si="0"/>
        <v>6410210702 น.ส. อารีนา เกะรา</v>
      </c>
      <c r="E26" s="20">
        <f>SUMIF(ReadAdvisor!$D$1:$D$1000, D26, ReadAdvisor!$E$1:$E$1000)</f>
        <v>17.399999999999999</v>
      </c>
    </row>
    <row r="27" spans="1:5" x14ac:dyDescent="0.25">
      <c r="A27">
        <v>26</v>
      </c>
      <c r="B27">
        <v>6410210733</v>
      </c>
      <c r="C27" t="s">
        <v>33</v>
      </c>
      <c r="D27" t="str">
        <f t="shared" si="0"/>
        <v>6410210733 น.ส. ซีตีพาตีเม๊าะ แสแตแล</v>
      </c>
      <c r="E27" s="20">
        <f>SUMIF(ReadAdvisor!$D$1:$D$1000, D27, ReadAdvisor!$E$1:$E$1000)</f>
        <v>17.399999999999999</v>
      </c>
    </row>
    <row r="28" spans="1:5" x14ac:dyDescent="0.25">
      <c r="A28">
        <v>27</v>
      </c>
      <c r="B28">
        <v>6410210776</v>
      </c>
      <c r="C28" t="s">
        <v>34</v>
      </c>
      <c r="D28" t="str">
        <f t="shared" si="0"/>
        <v>6410210776 น.ส. ฮัซมา อุเซ็ง</v>
      </c>
      <c r="E28" s="20">
        <f>SUMIF(ReadAdvisor!$D$1:$D$1000, D28, ReadAdvisor!$E$1:$E$1000)</f>
        <v>17.399999999999999</v>
      </c>
    </row>
    <row r="29" spans="1:5" x14ac:dyDescent="0.25">
      <c r="A29">
        <v>28</v>
      </c>
      <c r="B29">
        <v>6410210780</v>
      </c>
      <c r="C29" t="s">
        <v>35</v>
      </c>
      <c r="D29" t="str">
        <f t="shared" si="0"/>
        <v>6410210780 น.ส. นันธิดา รัตนวิมล</v>
      </c>
      <c r="E29" s="20">
        <f>SUMIF(ReadAdvisor!$D$1:$D$1000, D29, ReadAdvisor!$E$1:$E$1000)</f>
        <v>17.399999999999999</v>
      </c>
    </row>
    <row r="30" spans="1:5" x14ac:dyDescent="0.25">
      <c r="E30" s="20"/>
    </row>
    <row r="31" spans="1:5" x14ac:dyDescent="0.25">
      <c r="E31" s="20"/>
    </row>
    <row r="32" spans="1:5" x14ac:dyDescent="0.25">
      <c r="E32" s="20"/>
    </row>
    <row r="33" spans="5:5" x14ac:dyDescent="0.25">
      <c r="E33" s="20"/>
    </row>
    <row r="34" spans="5:5" x14ac:dyDescent="0.25">
      <c r="E34" s="20"/>
    </row>
    <row r="35" spans="5:5" x14ac:dyDescent="0.25">
      <c r="E35" s="20"/>
    </row>
    <row r="36" spans="5:5" x14ac:dyDescent="0.25">
      <c r="E36" s="20"/>
    </row>
    <row r="37" spans="5:5" x14ac:dyDescent="0.25">
      <c r="E37" s="20"/>
    </row>
    <row r="38" spans="5:5" x14ac:dyDescent="0.25">
      <c r="E38" s="20"/>
    </row>
    <row r="39" spans="5:5" x14ac:dyDescent="0.25">
      <c r="E39" s="20"/>
    </row>
    <row r="40" spans="5:5" x14ac:dyDescent="0.25">
      <c r="E40" s="20"/>
    </row>
    <row r="41" spans="5:5" x14ac:dyDescent="0.25">
      <c r="E41" s="20"/>
    </row>
    <row r="42" spans="5:5" x14ac:dyDescent="0.25">
      <c r="E42" s="20"/>
    </row>
    <row r="43" spans="5:5" x14ac:dyDescent="0.25">
      <c r="E43" s="20"/>
    </row>
    <row r="44" spans="5:5" x14ac:dyDescent="0.25">
      <c r="E44" s="20"/>
    </row>
    <row r="45" spans="5:5" x14ac:dyDescent="0.25">
      <c r="E45" s="20"/>
    </row>
    <row r="46" spans="5:5" x14ac:dyDescent="0.25">
      <c r="E46" s="20"/>
    </row>
    <row r="47" spans="5:5" x14ac:dyDescent="0.25">
      <c r="E47" s="20"/>
    </row>
    <row r="48" spans="5:5" x14ac:dyDescent="0.25">
      <c r="E48" s="20"/>
    </row>
    <row r="49" spans="5:5" x14ac:dyDescent="0.25">
      <c r="E49" s="20"/>
    </row>
    <row r="50" spans="5:5" x14ac:dyDescent="0.25">
      <c r="E50" s="20"/>
    </row>
    <row r="51" spans="5:5" x14ac:dyDescent="0.25">
      <c r="E51" s="20"/>
    </row>
    <row r="52" spans="5:5" x14ac:dyDescent="0.25">
      <c r="E52" s="20"/>
    </row>
    <row r="53" spans="5:5" x14ac:dyDescent="0.25">
      <c r="E53" s="20"/>
    </row>
    <row r="54" spans="5:5" x14ac:dyDescent="0.25">
      <c r="E54" s="20"/>
    </row>
    <row r="55" spans="5:5" x14ac:dyDescent="0.25">
      <c r="E55" s="20"/>
    </row>
    <row r="56" spans="5:5" x14ac:dyDescent="0.25">
      <c r="E56" s="20"/>
    </row>
    <row r="57" spans="5:5" x14ac:dyDescent="0.25">
      <c r="E57" s="20"/>
    </row>
    <row r="58" spans="5:5" x14ac:dyDescent="0.25">
      <c r="E58" s="20"/>
    </row>
    <row r="59" spans="5:5" x14ac:dyDescent="0.25">
      <c r="E59" s="20"/>
    </row>
    <row r="60" spans="5:5" x14ac:dyDescent="0.25">
      <c r="E60" s="20"/>
    </row>
    <row r="61" spans="5:5" x14ac:dyDescent="0.25">
      <c r="E61" s="20"/>
    </row>
    <row r="62" spans="5:5" x14ac:dyDescent="0.25">
      <c r="E62" s="20"/>
    </row>
    <row r="63" spans="5:5" x14ac:dyDescent="0.25">
      <c r="E63" s="20"/>
    </row>
    <row r="64" spans="5:5" x14ac:dyDescent="0.25">
      <c r="E64" s="2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zoomScaleNormal="100" workbookViewId="0">
      <selection activeCell="F1" sqref="F1"/>
    </sheetView>
  </sheetViews>
  <sheetFormatPr defaultRowHeight="13.8" x14ac:dyDescent="0.25"/>
  <cols>
    <col min="1" max="1" width="2.8984375" bestFit="1" customWidth="1"/>
    <col min="2" max="2" width="10.8984375" bestFit="1" customWidth="1"/>
    <col min="3" max="3" width="22.69921875" bestFit="1" customWidth="1"/>
    <col min="4" max="4" width="33.59765625" bestFit="1" customWidth="1"/>
    <col min="5" max="7" width="15.8984375" customWidth="1"/>
  </cols>
  <sheetData>
    <row r="1" spans="1:7" s="19" customFormat="1" x14ac:dyDescent="0.25">
      <c r="A1" s="19" t="s">
        <v>0</v>
      </c>
      <c r="B1" s="19" t="s">
        <v>1</v>
      </c>
      <c r="C1" s="19" t="s">
        <v>2</v>
      </c>
      <c r="D1" s="19" t="s">
        <v>82</v>
      </c>
      <c r="E1" s="19" t="s">
        <v>83</v>
      </c>
      <c r="F1" s="19" t="s">
        <v>4</v>
      </c>
      <c r="G1" s="19" t="s">
        <v>84</v>
      </c>
    </row>
    <row r="2" spans="1:7" x14ac:dyDescent="0.25">
      <c r="A2">
        <v>1</v>
      </c>
      <c r="B2">
        <v>6410210027</v>
      </c>
      <c r="C2" t="s">
        <v>8</v>
      </c>
      <c r="D2" t="str">
        <f t="shared" ref="D2:D29" si="0">B2&amp;" "&amp;C2</f>
        <v>6410210027 นาย กิตติ แก้วประดิษฐ์</v>
      </c>
      <c r="E2" s="20">
        <f>SUMIF(ReadProject!$D$1:$D$1000, D2, ReadProject!$E$1:$E$1000)</f>
        <v>124.19999999999999</v>
      </c>
      <c r="F2" s="20">
        <f t="shared" ref="F2:F29" si="1">E2/3</f>
        <v>41.4</v>
      </c>
      <c r="G2">
        <f>COUNTIF(ReadProject!$D$1:$D$1000, D2)</f>
        <v>3</v>
      </c>
    </row>
    <row r="3" spans="1:7" x14ac:dyDescent="0.25">
      <c r="A3">
        <v>2</v>
      </c>
      <c r="B3">
        <v>6410210036</v>
      </c>
      <c r="C3" t="s">
        <v>9</v>
      </c>
      <c r="D3" t="str">
        <f t="shared" si="0"/>
        <v>6410210036 น.ส. เกศแก้ว ยั่งยืน</v>
      </c>
      <c r="E3" s="20">
        <f>SUMIF(ReadProject!$D$1:$D$1000, D3, ReadProject!$E$1:$E$1000)</f>
        <v>124.19999999999999</v>
      </c>
      <c r="F3" s="20">
        <f t="shared" si="1"/>
        <v>41.4</v>
      </c>
      <c r="G3">
        <f>COUNTIF(ReadProject!$D$1:$D$1000, D3)</f>
        <v>3</v>
      </c>
    </row>
    <row r="4" spans="1:7" x14ac:dyDescent="0.25">
      <c r="A4">
        <v>3</v>
      </c>
      <c r="B4">
        <v>6410210056</v>
      </c>
      <c r="C4" t="s">
        <v>10</v>
      </c>
      <c r="D4" t="str">
        <f t="shared" si="0"/>
        <v>6410210056 นาย จิรเมธ วรรณทอง</v>
      </c>
      <c r="E4" s="20">
        <f>SUMIF(ReadProject!$D$1:$D$1000, D4, ReadProject!$E$1:$E$1000)</f>
        <v>124.19999999999999</v>
      </c>
      <c r="F4" s="20">
        <f t="shared" si="1"/>
        <v>41.4</v>
      </c>
      <c r="G4">
        <f>COUNTIF(ReadProject!$D$1:$D$1000, D4)</f>
        <v>3</v>
      </c>
    </row>
    <row r="5" spans="1:7" x14ac:dyDescent="0.25">
      <c r="A5">
        <v>4</v>
      </c>
      <c r="B5">
        <v>6410210075</v>
      </c>
      <c r="C5" t="s">
        <v>11</v>
      </c>
      <c r="D5" t="str">
        <f t="shared" si="0"/>
        <v>6410210075 นาย ชัยวรงค์ สมานชาติ</v>
      </c>
      <c r="E5" s="20">
        <f>SUMIF(ReadProject!$D$1:$D$1000, D5, ReadProject!$E$1:$E$1000)</f>
        <v>124.19999999999999</v>
      </c>
      <c r="F5" s="20">
        <f t="shared" si="1"/>
        <v>41.4</v>
      </c>
      <c r="G5">
        <f>COUNTIF(ReadProject!$D$1:$D$1000, D5)</f>
        <v>3</v>
      </c>
    </row>
    <row r="6" spans="1:7" x14ac:dyDescent="0.25">
      <c r="A6">
        <v>5</v>
      </c>
      <c r="B6">
        <v>6410210102</v>
      </c>
      <c r="C6" t="s">
        <v>12</v>
      </c>
      <c r="D6" t="str">
        <f t="shared" si="0"/>
        <v>6410210102 นาย ณัฐภาส ขำเกิด</v>
      </c>
      <c r="E6" s="20">
        <f>SUMIF(ReadProject!$D$1:$D$1000, D6, ReadProject!$E$1:$E$1000)</f>
        <v>124.19999999999999</v>
      </c>
      <c r="F6" s="20">
        <f t="shared" si="1"/>
        <v>41.4</v>
      </c>
      <c r="G6">
        <f>COUNTIF(ReadProject!$D$1:$D$1000, D6)</f>
        <v>3</v>
      </c>
    </row>
    <row r="7" spans="1:7" x14ac:dyDescent="0.25">
      <c r="A7">
        <v>6</v>
      </c>
      <c r="B7">
        <v>6410210104</v>
      </c>
      <c r="C7" t="s">
        <v>13</v>
      </c>
      <c r="D7" t="str">
        <f t="shared" si="0"/>
        <v>6410210104 นาย ณัฐสิทธิ์ หมานละงู</v>
      </c>
      <c r="E7" s="20">
        <f>SUMIF(ReadProject!$D$1:$D$1000, D7, ReadProject!$E$1:$E$1000)</f>
        <v>124.19999999999999</v>
      </c>
      <c r="F7" s="20">
        <f t="shared" si="1"/>
        <v>41.4</v>
      </c>
      <c r="G7">
        <f>COUNTIF(ReadProject!$D$1:$D$1000, D7)</f>
        <v>3</v>
      </c>
    </row>
    <row r="8" spans="1:7" x14ac:dyDescent="0.25">
      <c r="A8">
        <v>7</v>
      </c>
      <c r="B8">
        <v>6410210129</v>
      </c>
      <c r="C8" t="s">
        <v>14</v>
      </c>
      <c r="D8" t="str">
        <f t="shared" si="0"/>
        <v>6410210129 นาย ธนพล สัมฤทธิ์</v>
      </c>
      <c r="E8" s="20">
        <f>SUMIF(ReadProject!$D$1:$D$1000, D8, ReadProject!$E$1:$E$1000)</f>
        <v>124.19999999999999</v>
      </c>
      <c r="F8" s="20">
        <f t="shared" si="1"/>
        <v>41.4</v>
      </c>
      <c r="G8">
        <f>COUNTIF(ReadProject!$D$1:$D$1000, D8)</f>
        <v>3</v>
      </c>
    </row>
    <row r="9" spans="1:7" x14ac:dyDescent="0.25">
      <c r="A9">
        <v>8</v>
      </c>
      <c r="B9">
        <v>6410210143</v>
      </c>
      <c r="C9" t="s">
        <v>15</v>
      </c>
      <c r="D9" t="str">
        <f t="shared" si="0"/>
        <v>6410210143 นาย ธีรเทพ แก้วพิทักษ์</v>
      </c>
      <c r="E9" s="20">
        <f>SUMIF(ReadProject!$D$1:$D$1000, D9, ReadProject!$E$1:$E$1000)</f>
        <v>124.19999999999999</v>
      </c>
      <c r="F9" s="20">
        <f t="shared" si="1"/>
        <v>41.4</v>
      </c>
      <c r="G9">
        <f>COUNTIF(ReadProject!$D$1:$D$1000, D9)</f>
        <v>3</v>
      </c>
    </row>
    <row r="10" spans="1:7" x14ac:dyDescent="0.25">
      <c r="A10">
        <v>9</v>
      </c>
      <c r="B10">
        <v>6410210161</v>
      </c>
      <c r="C10" t="s">
        <v>16</v>
      </c>
      <c r="D10" t="str">
        <f t="shared" si="0"/>
        <v>6410210161 น.ส. นันทิตา พัชรนนท์</v>
      </c>
      <c r="E10" s="20">
        <f>SUMIF(ReadProject!$D$1:$D$1000, D10, ReadProject!$E$1:$E$1000)</f>
        <v>124.19999999999999</v>
      </c>
      <c r="F10" s="20">
        <f t="shared" si="1"/>
        <v>41.4</v>
      </c>
      <c r="G10">
        <f>COUNTIF(ReadProject!$D$1:$D$1000, D10)</f>
        <v>3</v>
      </c>
    </row>
    <row r="11" spans="1:7" x14ac:dyDescent="0.25">
      <c r="A11">
        <v>10</v>
      </c>
      <c r="B11">
        <v>6410210191</v>
      </c>
      <c r="C11" t="s">
        <v>17</v>
      </c>
      <c r="D11" t="str">
        <f t="shared" si="0"/>
        <v>6410210191 นาย ปวิตร สุวรรณรัตน์</v>
      </c>
      <c r="E11" s="20">
        <f>SUMIF(ReadProject!$D$1:$D$1000, D11, ReadProject!$E$1:$E$1000)</f>
        <v>124.19999999999999</v>
      </c>
      <c r="F11" s="20">
        <f t="shared" si="1"/>
        <v>41.4</v>
      </c>
      <c r="G11">
        <f>COUNTIF(ReadProject!$D$1:$D$1000, D11)</f>
        <v>3</v>
      </c>
    </row>
    <row r="12" spans="1:7" x14ac:dyDescent="0.25">
      <c r="A12">
        <v>11</v>
      </c>
      <c r="B12">
        <v>6410210235</v>
      </c>
      <c r="C12" t="s">
        <v>18</v>
      </c>
      <c r="D12" t="str">
        <f t="shared" si="0"/>
        <v>6410210235 นาย ฟาร์ดี เกปัน</v>
      </c>
      <c r="E12" s="20">
        <f>SUMIF(ReadProject!$D$1:$D$1000, D12, ReadProject!$E$1:$E$1000)</f>
        <v>124.19999999999999</v>
      </c>
      <c r="F12" s="20">
        <f t="shared" si="1"/>
        <v>41.4</v>
      </c>
      <c r="G12">
        <f>COUNTIF(ReadProject!$D$1:$D$1000, D12)</f>
        <v>3</v>
      </c>
    </row>
    <row r="13" spans="1:7" x14ac:dyDescent="0.25">
      <c r="A13">
        <v>12</v>
      </c>
      <c r="B13">
        <v>6410210297</v>
      </c>
      <c r="C13" t="s">
        <v>19</v>
      </c>
      <c r="D13" t="str">
        <f t="shared" si="0"/>
        <v>6410210297 น.ส. ศศิธร ทองปลาง</v>
      </c>
      <c r="E13" s="20">
        <f>SUMIF(ReadProject!$D$1:$D$1000, D13, ReadProject!$E$1:$E$1000)</f>
        <v>124.19999999999999</v>
      </c>
      <c r="F13" s="20">
        <f t="shared" si="1"/>
        <v>41.4</v>
      </c>
      <c r="G13">
        <f>COUNTIF(ReadProject!$D$1:$D$1000, D13)</f>
        <v>3</v>
      </c>
    </row>
    <row r="14" spans="1:7" x14ac:dyDescent="0.25">
      <c r="A14">
        <v>13</v>
      </c>
      <c r="B14">
        <v>6410210353</v>
      </c>
      <c r="C14" t="s">
        <v>20</v>
      </c>
      <c r="D14" t="str">
        <f t="shared" si="0"/>
        <v>6410210353 นาย อนาวิล ไชยกูล</v>
      </c>
      <c r="E14" s="20">
        <f>SUMIF(ReadProject!$D$1:$D$1000, D14, ReadProject!$E$1:$E$1000)</f>
        <v>124.19999999999999</v>
      </c>
      <c r="F14" s="20">
        <f t="shared" si="1"/>
        <v>41.4</v>
      </c>
      <c r="G14">
        <f>COUNTIF(ReadProject!$D$1:$D$1000, D14)</f>
        <v>3</v>
      </c>
    </row>
    <row r="15" spans="1:7" x14ac:dyDescent="0.25">
      <c r="A15">
        <v>14</v>
      </c>
      <c r="B15">
        <v>6410210371</v>
      </c>
      <c r="C15" t="s">
        <v>21</v>
      </c>
      <c r="D15" t="str">
        <f t="shared" si="0"/>
        <v>6410210371 นาย อัฐพงศ์ อินวัง</v>
      </c>
      <c r="E15" s="20">
        <f>SUMIF(ReadProject!$D$1:$D$1000, D15, ReadProject!$E$1:$E$1000)</f>
        <v>124.19999999999999</v>
      </c>
      <c r="F15" s="20">
        <f t="shared" si="1"/>
        <v>41.4</v>
      </c>
      <c r="G15">
        <f>COUNTIF(ReadProject!$D$1:$D$1000, D15)</f>
        <v>3</v>
      </c>
    </row>
    <row r="16" spans="1:7" x14ac:dyDescent="0.25">
      <c r="A16">
        <v>15</v>
      </c>
      <c r="B16">
        <v>6410210379</v>
      </c>
      <c r="C16" t="s">
        <v>22</v>
      </c>
      <c r="D16" t="str">
        <f t="shared" si="0"/>
        <v>6410210379 นาย อารีฟ มะเม๊าะ</v>
      </c>
      <c r="E16" s="20">
        <f>SUMIF(ReadProject!$D$1:$D$1000, D16, ReadProject!$E$1:$E$1000)</f>
        <v>124.19999999999999</v>
      </c>
      <c r="F16" s="20">
        <f t="shared" si="1"/>
        <v>41.4</v>
      </c>
      <c r="G16">
        <f>COUNTIF(ReadProject!$D$1:$D$1000, D16)</f>
        <v>3</v>
      </c>
    </row>
    <row r="17" spans="1:7" x14ac:dyDescent="0.25">
      <c r="A17">
        <v>16</v>
      </c>
      <c r="B17">
        <v>6410210387</v>
      </c>
      <c r="C17" t="s">
        <v>23</v>
      </c>
      <c r="D17" t="str">
        <f t="shared" si="0"/>
        <v>6410210387 นาย ฮากิม ขวัญฤกษ์</v>
      </c>
      <c r="E17" s="20">
        <f>SUMIF(ReadProject!$D$1:$D$1000, D17, ReadProject!$E$1:$E$1000)</f>
        <v>124.19999999999999</v>
      </c>
      <c r="F17" s="20">
        <f t="shared" si="1"/>
        <v>41.4</v>
      </c>
      <c r="G17">
        <f>COUNTIF(ReadProject!$D$1:$D$1000, D17)</f>
        <v>3</v>
      </c>
    </row>
    <row r="18" spans="1:7" x14ac:dyDescent="0.25">
      <c r="A18">
        <v>17</v>
      </c>
      <c r="B18">
        <v>6410210420</v>
      </c>
      <c r="C18" t="s">
        <v>24</v>
      </c>
      <c r="D18" t="str">
        <f t="shared" si="0"/>
        <v>6410210420 นาย จตุพร อาวัชนาการ</v>
      </c>
      <c r="E18" s="20">
        <f>SUMIF(ReadProject!$D$1:$D$1000, D18, ReadProject!$E$1:$E$1000)</f>
        <v>124.19999999999999</v>
      </c>
      <c r="F18" s="20">
        <f t="shared" si="1"/>
        <v>41.4</v>
      </c>
      <c r="G18">
        <f>COUNTIF(ReadProject!$D$1:$D$1000, D18)</f>
        <v>3</v>
      </c>
    </row>
    <row r="19" spans="1:7" x14ac:dyDescent="0.25">
      <c r="A19">
        <v>18</v>
      </c>
      <c r="B19">
        <v>6410210425</v>
      </c>
      <c r="C19" t="s">
        <v>25</v>
      </c>
      <c r="D19" t="str">
        <f t="shared" si="0"/>
        <v>6410210425 น.ส. จิราภรณ์ แสนหูม</v>
      </c>
      <c r="E19" s="20">
        <f>SUMIF(ReadProject!$D$1:$D$1000, D19, ReadProject!$E$1:$E$1000)</f>
        <v>124.19999999999999</v>
      </c>
      <c r="F19" s="20">
        <f t="shared" si="1"/>
        <v>41.4</v>
      </c>
      <c r="G19">
        <f>COUNTIF(ReadProject!$D$1:$D$1000, D19)</f>
        <v>3</v>
      </c>
    </row>
    <row r="20" spans="1:7" x14ac:dyDescent="0.25">
      <c r="A20">
        <v>19</v>
      </c>
      <c r="B20">
        <v>6410210441</v>
      </c>
      <c r="C20" t="s">
        <v>26</v>
      </c>
      <c r="D20" t="str">
        <f t="shared" si="0"/>
        <v>6410210441 นาย ชยธร เที่ยงธรรม</v>
      </c>
      <c r="E20" s="20">
        <f>SUMIF(ReadProject!$D$1:$D$1000, D20, ReadProject!$E$1:$E$1000)</f>
        <v>124.19999999999999</v>
      </c>
      <c r="F20" s="20">
        <f t="shared" si="1"/>
        <v>41.4</v>
      </c>
      <c r="G20">
        <f>COUNTIF(ReadProject!$D$1:$D$1000, D20)</f>
        <v>3</v>
      </c>
    </row>
    <row r="21" spans="1:7" x14ac:dyDescent="0.25">
      <c r="A21">
        <v>20</v>
      </c>
      <c r="B21">
        <v>6410210457</v>
      </c>
      <c r="C21" t="s">
        <v>27</v>
      </c>
      <c r="D21" t="str">
        <f t="shared" si="0"/>
        <v>6410210457 นาย ซัลมาน สาเล็ง</v>
      </c>
      <c r="E21" s="20">
        <f>SUMIF(ReadProject!$D$1:$D$1000, D21, ReadProject!$E$1:$E$1000)</f>
        <v>124.19999999999999</v>
      </c>
      <c r="F21" s="20">
        <f t="shared" si="1"/>
        <v>41.4</v>
      </c>
      <c r="G21">
        <f>COUNTIF(ReadProject!$D$1:$D$1000, D21)</f>
        <v>3</v>
      </c>
    </row>
    <row r="22" spans="1:7" x14ac:dyDescent="0.25">
      <c r="A22">
        <v>21</v>
      </c>
      <c r="B22">
        <v>6410210501</v>
      </c>
      <c r="C22" t="s">
        <v>28</v>
      </c>
      <c r="D22" t="str">
        <f t="shared" si="0"/>
        <v>6410210501 นาย ธนัท โชคธนัทธีราทร</v>
      </c>
      <c r="E22" s="20">
        <f>SUMIF(ReadProject!$D$1:$D$1000, D22, ReadProject!$E$1:$E$1000)</f>
        <v>124.19999999999999</v>
      </c>
      <c r="F22" s="20">
        <f t="shared" si="1"/>
        <v>41.4</v>
      </c>
      <c r="G22">
        <f>COUNTIF(ReadProject!$D$1:$D$1000, D22)</f>
        <v>3</v>
      </c>
    </row>
    <row r="23" spans="1:7" x14ac:dyDescent="0.25">
      <c r="A23">
        <v>22</v>
      </c>
      <c r="B23">
        <v>6410210543</v>
      </c>
      <c r="C23" t="s">
        <v>29</v>
      </c>
      <c r="D23" t="str">
        <f t="shared" si="0"/>
        <v>6410210543 น.ส. บัณฑิตา ยิ้มยิ่ง</v>
      </c>
      <c r="E23" s="20">
        <f>SUMIF(ReadProject!$D$1:$D$1000, D23, ReadProject!$E$1:$E$1000)</f>
        <v>124.19999999999999</v>
      </c>
      <c r="F23" s="20">
        <f t="shared" si="1"/>
        <v>41.4</v>
      </c>
      <c r="G23">
        <f>COUNTIF(ReadProject!$D$1:$D$1000, D23)</f>
        <v>3</v>
      </c>
    </row>
    <row r="24" spans="1:7" x14ac:dyDescent="0.25">
      <c r="A24">
        <v>23</v>
      </c>
      <c r="B24">
        <v>6410210598</v>
      </c>
      <c r="C24" t="s">
        <v>30</v>
      </c>
      <c r="D24" t="str">
        <f t="shared" si="0"/>
        <v>6410210598 นาย มูฮัยมีน เจะนะ</v>
      </c>
      <c r="E24" s="20">
        <f>SUMIF(ReadProject!$D$1:$D$1000, D24, ReadProject!$E$1:$E$1000)</f>
        <v>124.19999999999999</v>
      </c>
      <c r="F24" s="20">
        <f t="shared" si="1"/>
        <v>41.4</v>
      </c>
      <c r="G24">
        <f>COUNTIF(ReadProject!$D$1:$D$1000, D24)</f>
        <v>3</v>
      </c>
    </row>
    <row r="25" spans="1:7" x14ac:dyDescent="0.25">
      <c r="A25">
        <v>24</v>
      </c>
      <c r="B25">
        <v>6410210631</v>
      </c>
      <c r="C25" t="s">
        <v>31</v>
      </c>
      <c r="D25" t="str">
        <f t="shared" si="0"/>
        <v>6410210631 นาย วราวุฒิ เลาหะกุล</v>
      </c>
      <c r="E25" s="20">
        <f>SUMIF(ReadProject!$D$1:$D$1000, D25, ReadProject!$E$1:$E$1000)</f>
        <v>124.19999999999999</v>
      </c>
      <c r="F25" s="20">
        <f t="shared" si="1"/>
        <v>41.4</v>
      </c>
      <c r="G25">
        <f>COUNTIF(ReadProject!$D$1:$D$1000, D25)</f>
        <v>3</v>
      </c>
    </row>
    <row r="26" spans="1:7" x14ac:dyDescent="0.25">
      <c r="A26">
        <v>25</v>
      </c>
      <c r="B26">
        <v>6410210702</v>
      </c>
      <c r="C26" t="s">
        <v>32</v>
      </c>
      <c r="D26" t="str">
        <f t="shared" si="0"/>
        <v>6410210702 น.ส. อารีนา เกะรา</v>
      </c>
      <c r="E26" s="20">
        <f>SUMIF(ReadProject!$D$1:$D$1000, D26, ReadProject!$E$1:$E$1000)</f>
        <v>124.19999999999999</v>
      </c>
      <c r="F26" s="20">
        <f t="shared" si="1"/>
        <v>41.4</v>
      </c>
      <c r="G26">
        <f>COUNTIF(ReadProject!$D$1:$D$1000, D26)</f>
        <v>3</v>
      </c>
    </row>
    <row r="27" spans="1:7" x14ac:dyDescent="0.25">
      <c r="A27">
        <v>26</v>
      </c>
      <c r="B27">
        <v>6410210733</v>
      </c>
      <c r="C27" t="s">
        <v>33</v>
      </c>
      <c r="D27" t="str">
        <f t="shared" si="0"/>
        <v>6410210733 น.ส. ซีตีพาตีเม๊าะ แสแตแล</v>
      </c>
      <c r="E27" s="20">
        <f>SUMIF(ReadProject!$D$1:$D$1000, D27, ReadProject!$E$1:$E$1000)</f>
        <v>124.19999999999999</v>
      </c>
      <c r="F27" s="20">
        <f t="shared" si="1"/>
        <v>41.4</v>
      </c>
      <c r="G27">
        <f>COUNTIF(ReadProject!$D$1:$D$1000, D27)</f>
        <v>3</v>
      </c>
    </row>
    <row r="28" spans="1:7" x14ac:dyDescent="0.25">
      <c r="A28">
        <v>27</v>
      </c>
      <c r="B28">
        <v>6410210776</v>
      </c>
      <c r="C28" t="s">
        <v>34</v>
      </c>
      <c r="D28" t="str">
        <f t="shared" si="0"/>
        <v>6410210776 น.ส. ฮัซมา อุเซ็ง</v>
      </c>
      <c r="E28" s="20">
        <f>SUMIF(ReadProject!$D$1:$D$1000, D28, ReadProject!$E$1:$E$1000)</f>
        <v>124.19999999999999</v>
      </c>
      <c r="F28" s="20">
        <f t="shared" si="1"/>
        <v>41.4</v>
      </c>
      <c r="G28">
        <f>COUNTIF(ReadProject!$D$1:$D$1000, D28)</f>
        <v>3</v>
      </c>
    </row>
    <row r="29" spans="1:7" x14ac:dyDescent="0.25">
      <c r="A29">
        <v>28</v>
      </c>
      <c r="B29">
        <v>6410210780</v>
      </c>
      <c r="C29" t="s">
        <v>35</v>
      </c>
      <c r="D29" t="str">
        <f t="shared" si="0"/>
        <v>6410210780 น.ส. นันธิดา รัตนวิมล</v>
      </c>
      <c r="E29" s="20">
        <f>SUMIF(ReadProject!$D$1:$D$1000, D29, ReadProject!$E$1:$E$1000)</f>
        <v>124.19999999999999</v>
      </c>
      <c r="F29" s="20">
        <f t="shared" si="1"/>
        <v>41.4</v>
      </c>
      <c r="G29">
        <f>COUNTIF(ReadProject!$D$1:$D$1000, D29)</f>
        <v>3</v>
      </c>
    </row>
    <row r="30" spans="1:7" x14ac:dyDescent="0.25">
      <c r="E30" s="20"/>
      <c r="F30" s="20"/>
    </row>
    <row r="31" spans="1:7" x14ac:dyDescent="0.25">
      <c r="E31" s="20"/>
      <c r="F31" s="20"/>
    </row>
    <row r="32" spans="1:7" x14ac:dyDescent="0.25">
      <c r="E32" s="20"/>
      <c r="F32" s="20"/>
    </row>
    <row r="33" spans="5:6" x14ac:dyDescent="0.25">
      <c r="E33" s="20"/>
      <c r="F33" s="20"/>
    </row>
    <row r="34" spans="5:6" x14ac:dyDescent="0.25">
      <c r="E34" s="20"/>
      <c r="F34" s="20"/>
    </row>
    <row r="35" spans="5:6" x14ac:dyDescent="0.25">
      <c r="E35" s="20"/>
      <c r="F35" s="20"/>
    </row>
    <row r="36" spans="5:6" x14ac:dyDescent="0.25">
      <c r="E36" s="20"/>
      <c r="F36" s="20"/>
    </row>
    <row r="37" spans="5:6" x14ac:dyDescent="0.25">
      <c r="E37" s="20"/>
      <c r="F37" s="20"/>
    </row>
    <row r="38" spans="5:6" x14ac:dyDescent="0.25">
      <c r="E38" s="20"/>
      <c r="F38" s="20"/>
    </row>
    <row r="39" spans="5:6" x14ac:dyDescent="0.25">
      <c r="E39" s="20"/>
      <c r="F39" s="20"/>
    </row>
    <row r="40" spans="5:6" x14ac:dyDescent="0.25">
      <c r="E40" s="20"/>
      <c r="F40" s="20"/>
    </row>
    <row r="41" spans="5:6" x14ac:dyDescent="0.25">
      <c r="E41" s="20"/>
      <c r="F41" s="20"/>
    </row>
    <row r="42" spans="5:6" x14ac:dyDescent="0.25">
      <c r="E42" s="20"/>
      <c r="F42" s="20"/>
    </row>
    <row r="43" spans="5:6" x14ac:dyDescent="0.25">
      <c r="E43" s="20"/>
      <c r="F43" s="20"/>
    </row>
    <row r="44" spans="5:6" x14ac:dyDescent="0.25">
      <c r="E44" s="20"/>
      <c r="F44" s="20"/>
    </row>
    <row r="45" spans="5:6" x14ac:dyDescent="0.25">
      <c r="E45" s="20"/>
      <c r="F45" s="20"/>
    </row>
    <row r="46" spans="5:6" x14ac:dyDescent="0.25">
      <c r="E46" s="20"/>
      <c r="F46" s="20"/>
    </row>
    <row r="47" spans="5:6" x14ac:dyDescent="0.25">
      <c r="E47" s="20"/>
      <c r="F47" s="20"/>
    </row>
    <row r="48" spans="5:6" x14ac:dyDescent="0.25">
      <c r="E48" s="20"/>
      <c r="F48" s="20"/>
    </row>
    <row r="49" spans="5:6" x14ac:dyDescent="0.25">
      <c r="E49" s="20"/>
      <c r="F49" s="20"/>
    </row>
    <row r="50" spans="5:6" x14ac:dyDescent="0.25">
      <c r="E50" s="20"/>
      <c r="F50" s="20"/>
    </row>
    <row r="51" spans="5:6" x14ac:dyDescent="0.25">
      <c r="E51" s="20"/>
      <c r="F51" s="20"/>
    </row>
    <row r="52" spans="5:6" x14ac:dyDescent="0.25">
      <c r="E52" s="20"/>
      <c r="F52" s="20"/>
    </row>
    <row r="53" spans="5:6" x14ac:dyDescent="0.25">
      <c r="E53" s="20"/>
      <c r="F53" s="20"/>
    </row>
    <row r="54" spans="5:6" x14ac:dyDescent="0.25">
      <c r="E54" s="20"/>
      <c r="F54" s="20"/>
    </row>
    <row r="55" spans="5:6" x14ac:dyDescent="0.25">
      <c r="E55" s="20"/>
      <c r="F55" s="20"/>
    </row>
    <row r="56" spans="5:6" x14ac:dyDescent="0.25">
      <c r="E56" s="20"/>
      <c r="F56" s="20"/>
    </row>
    <row r="57" spans="5:6" x14ac:dyDescent="0.25">
      <c r="E57" s="20"/>
      <c r="F57" s="20"/>
    </row>
    <row r="58" spans="5:6" x14ac:dyDescent="0.25">
      <c r="E58" s="20"/>
      <c r="F58" s="20"/>
    </row>
    <row r="59" spans="5:6" x14ac:dyDescent="0.25">
      <c r="E59" s="20"/>
      <c r="F59" s="20"/>
    </row>
    <row r="60" spans="5:6" x14ac:dyDescent="0.25">
      <c r="E60" s="20"/>
      <c r="F60" s="20"/>
    </row>
    <row r="61" spans="5:6" x14ac:dyDescent="0.25">
      <c r="E61" s="20"/>
      <c r="F61" s="20"/>
    </row>
    <row r="62" spans="5:6" x14ac:dyDescent="0.25">
      <c r="E62" s="20"/>
      <c r="F62" s="20"/>
    </row>
    <row r="63" spans="5:6" x14ac:dyDescent="0.25">
      <c r="E63" s="20"/>
      <c r="F63" s="20"/>
    </row>
    <row r="64" spans="5:6" x14ac:dyDescent="0.25">
      <c r="E64" s="20"/>
      <c r="F64" s="2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zoomScaleNormal="100" workbookViewId="0"/>
  </sheetViews>
  <sheetFormatPr defaultRowHeight="13.8" x14ac:dyDescent="0.25"/>
  <cols>
    <col min="1" max="1" width="2.8984375" bestFit="1" customWidth="1"/>
    <col min="2" max="2" width="1.8984375" bestFit="1" customWidth="1"/>
    <col min="3" max="3" width="19.3984375" bestFit="1" customWidth="1"/>
    <col min="4" max="4" width="32" bestFit="1" customWidth="1"/>
    <col min="5" max="5" width="4.8984375" bestFit="1" customWidth="1"/>
  </cols>
  <sheetData>
    <row r="1" spans="1:5" x14ac:dyDescent="0.25">
      <c r="A1">
        <v>1</v>
      </c>
      <c r="B1">
        <v>1</v>
      </c>
      <c r="C1" t="s">
        <v>85</v>
      </c>
      <c r="D1" t="s">
        <v>86</v>
      </c>
      <c r="E1">
        <v>17.399999999999999</v>
      </c>
    </row>
    <row r="2" spans="1:5" x14ac:dyDescent="0.25">
      <c r="A2">
        <v>2</v>
      </c>
      <c r="B2">
        <v>2</v>
      </c>
      <c r="C2" t="s">
        <v>85</v>
      </c>
      <c r="D2" t="s">
        <v>87</v>
      </c>
      <c r="E2">
        <v>0</v>
      </c>
    </row>
    <row r="3" spans="1:5" x14ac:dyDescent="0.25">
      <c r="A3">
        <v>3</v>
      </c>
      <c r="B3">
        <v>3</v>
      </c>
      <c r="C3" t="s">
        <v>85</v>
      </c>
      <c r="D3" t="s">
        <v>87</v>
      </c>
      <c r="E3">
        <v>0</v>
      </c>
    </row>
    <row r="4" spans="1:5" x14ac:dyDescent="0.25">
      <c r="A4">
        <v>4</v>
      </c>
      <c r="B4">
        <v>4</v>
      </c>
      <c r="C4" t="s">
        <v>85</v>
      </c>
      <c r="D4" t="s">
        <v>87</v>
      </c>
      <c r="E4">
        <v>0</v>
      </c>
    </row>
    <row r="5" spans="1:5" x14ac:dyDescent="0.25">
      <c r="A5">
        <v>5</v>
      </c>
      <c r="B5">
        <v>1</v>
      </c>
      <c r="C5" t="s">
        <v>88</v>
      </c>
      <c r="D5" t="s">
        <v>89</v>
      </c>
      <c r="E5">
        <v>17.399999999999999</v>
      </c>
    </row>
    <row r="6" spans="1:5" x14ac:dyDescent="0.25">
      <c r="A6">
        <v>6</v>
      </c>
      <c r="B6">
        <v>2</v>
      </c>
      <c r="C6" t="s">
        <v>88</v>
      </c>
      <c r="D6" t="s">
        <v>90</v>
      </c>
      <c r="E6">
        <v>17.399999999999999</v>
      </c>
    </row>
    <row r="7" spans="1:5" x14ac:dyDescent="0.25">
      <c r="A7">
        <v>7</v>
      </c>
      <c r="B7">
        <v>3</v>
      </c>
      <c r="C7" t="s">
        <v>88</v>
      </c>
      <c r="D7" t="s">
        <v>87</v>
      </c>
      <c r="E7">
        <v>0</v>
      </c>
    </row>
    <row r="8" spans="1:5" x14ac:dyDescent="0.25">
      <c r="A8">
        <v>8</v>
      </c>
      <c r="B8">
        <v>4</v>
      </c>
      <c r="C8" t="s">
        <v>88</v>
      </c>
      <c r="D8" t="s">
        <v>87</v>
      </c>
      <c r="E8">
        <v>0</v>
      </c>
    </row>
    <row r="9" spans="1:5" x14ac:dyDescent="0.25">
      <c r="A9">
        <v>9</v>
      </c>
      <c r="B9">
        <v>1</v>
      </c>
      <c r="C9" t="s">
        <v>91</v>
      </c>
      <c r="D9" t="s">
        <v>92</v>
      </c>
      <c r="E9">
        <v>17.399999999999999</v>
      </c>
    </row>
    <row r="10" spans="1:5" x14ac:dyDescent="0.25">
      <c r="A10">
        <v>10</v>
      </c>
      <c r="B10">
        <v>2</v>
      </c>
      <c r="C10" t="s">
        <v>91</v>
      </c>
      <c r="D10" t="s">
        <v>93</v>
      </c>
      <c r="E10">
        <v>17.399999999999999</v>
      </c>
    </row>
    <row r="11" spans="1:5" x14ac:dyDescent="0.25">
      <c r="A11">
        <v>11</v>
      </c>
      <c r="B11">
        <v>3</v>
      </c>
      <c r="C11" t="s">
        <v>91</v>
      </c>
      <c r="D11" t="s">
        <v>87</v>
      </c>
      <c r="E11">
        <v>0</v>
      </c>
    </row>
    <row r="12" spans="1:5" x14ac:dyDescent="0.25">
      <c r="A12">
        <v>12</v>
      </c>
      <c r="B12">
        <v>4</v>
      </c>
      <c r="C12" t="s">
        <v>91</v>
      </c>
      <c r="D12" t="s">
        <v>87</v>
      </c>
      <c r="E12">
        <v>0</v>
      </c>
    </row>
    <row r="13" spans="1:5" x14ac:dyDescent="0.25">
      <c r="A13">
        <v>13</v>
      </c>
      <c r="B13">
        <v>1</v>
      </c>
      <c r="C13" t="s">
        <v>94</v>
      </c>
      <c r="D13" t="s">
        <v>95</v>
      </c>
      <c r="E13">
        <v>17.399999999999999</v>
      </c>
    </row>
    <row r="14" spans="1:5" x14ac:dyDescent="0.25">
      <c r="A14">
        <v>14</v>
      </c>
      <c r="B14">
        <v>2</v>
      </c>
      <c r="C14" t="s">
        <v>94</v>
      </c>
      <c r="D14" t="s">
        <v>96</v>
      </c>
      <c r="E14">
        <v>17.399999999999999</v>
      </c>
    </row>
    <row r="15" spans="1:5" x14ac:dyDescent="0.25">
      <c r="A15">
        <v>15</v>
      </c>
      <c r="B15">
        <v>3</v>
      </c>
      <c r="C15" t="s">
        <v>94</v>
      </c>
      <c r="D15" t="s">
        <v>87</v>
      </c>
      <c r="E15">
        <v>0</v>
      </c>
    </row>
    <row r="16" spans="1:5" x14ac:dyDescent="0.25">
      <c r="A16">
        <v>16</v>
      </c>
      <c r="B16">
        <v>4</v>
      </c>
      <c r="C16" t="s">
        <v>94</v>
      </c>
      <c r="D16" t="s">
        <v>87</v>
      </c>
      <c r="E16">
        <v>0</v>
      </c>
    </row>
    <row r="17" spans="1:5" x14ac:dyDescent="0.25">
      <c r="A17">
        <v>17</v>
      </c>
      <c r="B17">
        <v>1</v>
      </c>
      <c r="C17" t="s">
        <v>75</v>
      </c>
      <c r="D17" t="s">
        <v>97</v>
      </c>
      <c r="E17">
        <v>17.399999999999999</v>
      </c>
    </row>
    <row r="18" spans="1:5" x14ac:dyDescent="0.25">
      <c r="A18">
        <v>18</v>
      </c>
      <c r="B18">
        <v>2</v>
      </c>
      <c r="C18" t="s">
        <v>75</v>
      </c>
      <c r="D18" t="s">
        <v>98</v>
      </c>
      <c r="E18">
        <v>17.399999999999999</v>
      </c>
    </row>
    <row r="19" spans="1:5" x14ac:dyDescent="0.25">
      <c r="A19">
        <v>19</v>
      </c>
      <c r="B19">
        <v>3</v>
      </c>
      <c r="C19" t="s">
        <v>75</v>
      </c>
      <c r="D19" t="s">
        <v>87</v>
      </c>
      <c r="E19">
        <v>0</v>
      </c>
    </row>
    <row r="20" spans="1:5" x14ac:dyDescent="0.25">
      <c r="A20">
        <v>20</v>
      </c>
      <c r="B20">
        <v>4</v>
      </c>
      <c r="C20" t="s">
        <v>75</v>
      </c>
      <c r="D20" t="s">
        <v>87</v>
      </c>
      <c r="E20">
        <v>0</v>
      </c>
    </row>
    <row r="21" spans="1:5" x14ac:dyDescent="0.25">
      <c r="A21">
        <v>21</v>
      </c>
      <c r="B21">
        <v>1</v>
      </c>
      <c r="C21" t="s">
        <v>99</v>
      </c>
      <c r="D21" t="s">
        <v>100</v>
      </c>
      <c r="E21">
        <v>17.399999999999999</v>
      </c>
    </row>
    <row r="22" spans="1:5" x14ac:dyDescent="0.25">
      <c r="A22">
        <v>22</v>
      </c>
      <c r="B22">
        <v>2</v>
      </c>
      <c r="C22" t="s">
        <v>99</v>
      </c>
      <c r="D22" t="s">
        <v>101</v>
      </c>
      <c r="E22">
        <v>17.399999999999999</v>
      </c>
    </row>
    <row r="23" spans="1:5" x14ac:dyDescent="0.25">
      <c r="A23">
        <v>23</v>
      </c>
      <c r="B23">
        <v>3</v>
      </c>
      <c r="C23" t="s">
        <v>99</v>
      </c>
      <c r="D23" t="s">
        <v>87</v>
      </c>
      <c r="E23">
        <v>0</v>
      </c>
    </row>
    <row r="24" spans="1:5" x14ac:dyDescent="0.25">
      <c r="A24">
        <v>24</v>
      </c>
      <c r="B24">
        <v>4</v>
      </c>
      <c r="C24" t="s">
        <v>99</v>
      </c>
      <c r="D24" t="s">
        <v>87</v>
      </c>
      <c r="E24">
        <v>0</v>
      </c>
    </row>
    <row r="25" spans="1:5" x14ac:dyDescent="0.25">
      <c r="A25">
        <v>25</v>
      </c>
      <c r="B25">
        <v>1</v>
      </c>
      <c r="C25" t="s">
        <v>102</v>
      </c>
      <c r="D25" t="s">
        <v>103</v>
      </c>
      <c r="E25">
        <v>17.399999999999999</v>
      </c>
    </row>
    <row r="26" spans="1:5" x14ac:dyDescent="0.25">
      <c r="A26">
        <v>26</v>
      </c>
      <c r="B26">
        <v>2</v>
      </c>
      <c r="C26" t="s">
        <v>102</v>
      </c>
      <c r="D26" t="s">
        <v>104</v>
      </c>
      <c r="E26">
        <v>17.399999999999999</v>
      </c>
    </row>
    <row r="27" spans="1:5" x14ac:dyDescent="0.25">
      <c r="A27">
        <v>27</v>
      </c>
      <c r="B27">
        <v>3</v>
      </c>
      <c r="C27" t="s">
        <v>102</v>
      </c>
      <c r="D27" t="s">
        <v>87</v>
      </c>
      <c r="E27">
        <v>0</v>
      </c>
    </row>
    <row r="28" spans="1:5" x14ac:dyDescent="0.25">
      <c r="A28">
        <v>28</v>
      </c>
      <c r="B28">
        <v>4</v>
      </c>
      <c r="C28" t="s">
        <v>102</v>
      </c>
      <c r="D28" t="s">
        <v>87</v>
      </c>
      <c r="E28">
        <v>0</v>
      </c>
    </row>
    <row r="29" spans="1:5" x14ac:dyDescent="0.25">
      <c r="A29">
        <v>29</v>
      </c>
      <c r="B29">
        <v>1</v>
      </c>
      <c r="C29" t="s">
        <v>105</v>
      </c>
      <c r="D29" t="s">
        <v>106</v>
      </c>
      <c r="E29">
        <v>17.399999999999999</v>
      </c>
    </row>
    <row r="30" spans="1:5" x14ac:dyDescent="0.25">
      <c r="A30">
        <v>30</v>
      </c>
      <c r="B30">
        <v>2</v>
      </c>
      <c r="C30" t="s">
        <v>105</v>
      </c>
      <c r="D30" t="s">
        <v>107</v>
      </c>
      <c r="E30">
        <v>17.399999999999999</v>
      </c>
    </row>
    <row r="31" spans="1:5" x14ac:dyDescent="0.25">
      <c r="A31">
        <v>31</v>
      </c>
      <c r="B31">
        <v>3</v>
      </c>
      <c r="C31" t="s">
        <v>105</v>
      </c>
      <c r="D31" t="s">
        <v>87</v>
      </c>
      <c r="E31">
        <v>0</v>
      </c>
    </row>
    <row r="32" spans="1:5" x14ac:dyDescent="0.25">
      <c r="A32">
        <v>32</v>
      </c>
      <c r="B32">
        <v>4</v>
      </c>
      <c r="C32" t="s">
        <v>105</v>
      </c>
      <c r="D32" t="s">
        <v>87</v>
      </c>
      <c r="E32">
        <v>0</v>
      </c>
    </row>
    <row r="33" spans="1:5" x14ac:dyDescent="0.25">
      <c r="A33">
        <v>33</v>
      </c>
      <c r="B33">
        <v>1</v>
      </c>
      <c r="C33" t="s">
        <v>108</v>
      </c>
      <c r="D33" t="s">
        <v>109</v>
      </c>
      <c r="E33">
        <v>17.399999999999999</v>
      </c>
    </row>
    <row r="34" spans="1:5" x14ac:dyDescent="0.25">
      <c r="A34">
        <v>34</v>
      </c>
      <c r="B34">
        <v>2</v>
      </c>
      <c r="C34" t="s">
        <v>108</v>
      </c>
      <c r="D34" t="s">
        <v>110</v>
      </c>
      <c r="E34">
        <v>17.399999999999999</v>
      </c>
    </row>
    <row r="35" spans="1:5" x14ac:dyDescent="0.25">
      <c r="A35">
        <v>35</v>
      </c>
      <c r="B35">
        <v>3</v>
      </c>
      <c r="C35" t="s">
        <v>108</v>
      </c>
      <c r="D35" t="s">
        <v>87</v>
      </c>
      <c r="E35">
        <v>0</v>
      </c>
    </row>
    <row r="36" spans="1:5" x14ac:dyDescent="0.25">
      <c r="A36">
        <v>36</v>
      </c>
      <c r="B36">
        <v>4</v>
      </c>
      <c r="C36" t="s">
        <v>108</v>
      </c>
      <c r="D36" t="s">
        <v>87</v>
      </c>
      <c r="E36">
        <v>0</v>
      </c>
    </row>
    <row r="37" spans="1:5" x14ac:dyDescent="0.25">
      <c r="A37">
        <v>37</v>
      </c>
      <c r="B37">
        <v>1</v>
      </c>
      <c r="C37" t="s">
        <v>111</v>
      </c>
      <c r="D37" t="s">
        <v>112</v>
      </c>
      <c r="E37">
        <v>17.399999999999999</v>
      </c>
    </row>
    <row r="38" spans="1:5" x14ac:dyDescent="0.25">
      <c r="A38">
        <v>38</v>
      </c>
      <c r="B38">
        <v>2</v>
      </c>
      <c r="C38" t="s">
        <v>111</v>
      </c>
      <c r="D38" t="s">
        <v>87</v>
      </c>
      <c r="E38">
        <v>0</v>
      </c>
    </row>
    <row r="39" spans="1:5" x14ac:dyDescent="0.25">
      <c r="A39">
        <v>39</v>
      </c>
      <c r="B39">
        <v>3</v>
      </c>
      <c r="C39" t="s">
        <v>111</v>
      </c>
      <c r="D39" t="s">
        <v>87</v>
      </c>
      <c r="E39">
        <v>0</v>
      </c>
    </row>
    <row r="40" spans="1:5" x14ac:dyDescent="0.25">
      <c r="A40">
        <v>40</v>
      </c>
      <c r="B40">
        <v>4</v>
      </c>
      <c r="C40" t="s">
        <v>111</v>
      </c>
      <c r="D40" t="s">
        <v>87</v>
      </c>
      <c r="E40">
        <v>0</v>
      </c>
    </row>
    <row r="41" spans="1:5" x14ac:dyDescent="0.25">
      <c r="A41">
        <v>41</v>
      </c>
      <c r="B41">
        <v>1</v>
      </c>
      <c r="C41" t="s">
        <v>113</v>
      </c>
      <c r="D41" t="s">
        <v>114</v>
      </c>
      <c r="E41">
        <v>17.399999999999999</v>
      </c>
    </row>
    <row r="42" spans="1:5" x14ac:dyDescent="0.25">
      <c r="A42">
        <v>42</v>
      </c>
      <c r="B42">
        <v>2</v>
      </c>
      <c r="C42" t="s">
        <v>113</v>
      </c>
      <c r="D42" t="s">
        <v>115</v>
      </c>
      <c r="E42">
        <v>17.399999999999999</v>
      </c>
    </row>
    <row r="43" spans="1:5" x14ac:dyDescent="0.25">
      <c r="A43">
        <v>43</v>
      </c>
      <c r="B43">
        <v>3</v>
      </c>
      <c r="C43" t="s">
        <v>113</v>
      </c>
      <c r="D43" t="s">
        <v>116</v>
      </c>
      <c r="E43">
        <v>17.399999999999999</v>
      </c>
    </row>
    <row r="44" spans="1:5" x14ac:dyDescent="0.25">
      <c r="A44">
        <v>44</v>
      </c>
      <c r="B44">
        <v>4</v>
      </c>
      <c r="C44" t="s">
        <v>113</v>
      </c>
      <c r="D44" t="s">
        <v>87</v>
      </c>
      <c r="E44">
        <v>0</v>
      </c>
    </row>
    <row r="45" spans="1:5" x14ac:dyDescent="0.25">
      <c r="A45">
        <v>45</v>
      </c>
      <c r="B45">
        <v>1</v>
      </c>
      <c r="C45" t="s">
        <v>117</v>
      </c>
      <c r="D45" t="s">
        <v>118</v>
      </c>
      <c r="E45">
        <v>17.399999999999999</v>
      </c>
    </row>
    <row r="46" spans="1:5" x14ac:dyDescent="0.25">
      <c r="A46">
        <v>46</v>
      </c>
      <c r="B46">
        <v>2</v>
      </c>
      <c r="C46" t="s">
        <v>117</v>
      </c>
      <c r="D46" t="s">
        <v>119</v>
      </c>
      <c r="E46">
        <v>17.399999999999999</v>
      </c>
    </row>
    <row r="47" spans="1:5" x14ac:dyDescent="0.25">
      <c r="A47">
        <v>47</v>
      </c>
      <c r="B47">
        <v>3</v>
      </c>
      <c r="C47" t="s">
        <v>117</v>
      </c>
      <c r="D47" t="s">
        <v>87</v>
      </c>
      <c r="E47">
        <v>0</v>
      </c>
    </row>
    <row r="48" spans="1:5" x14ac:dyDescent="0.25">
      <c r="A48">
        <v>48</v>
      </c>
      <c r="B48">
        <v>4</v>
      </c>
      <c r="C48" t="s">
        <v>117</v>
      </c>
      <c r="D48" t="s">
        <v>87</v>
      </c>
      <c r="E48">
        <v>0</v>
      </c>
    </row>
    <row r="49" spans="1:5" x14ac:dyDescent="0.25">
      <c r="A49">
        <v>49</v>
      </c>
      <c r="B49">
        <v>1</v>
      </c>
      <c r="C49" t="s">
        <v>120</v>
      </c>
      <c r="D49" t="s">
        <v>121</v>
      </c>
      <c r="E49">
        <v>17.399999999999999</v>
      </c>
    </row>
    <row r="50" spans="1:5" x14ac:dyDescent="0.25">
      <c r="A50">
        <v>50</v>
      </c>
      <c r="B50">
        <v>2</v>
      </c>
      <c r="C50" t="s">
        <v>120</v>
      </c>
      <c r="D50" t="s">
        <v>87</v>
      </c>
      <c r="E50">
        <v>0</v>
      </c>
    </row>
    <row r="51" spans="1:5" x14ac:dyDescent="0.25">
      <c r="A51">
        <v>51</v>
      </c>
      <c r="B51">
        <v>3</v>
      </c>
      <c r="C51" t="s">
        <v>120</v>
      </c>
      <c r="D51" t="s">
        <v>87</v>
      </c>
      <c r="E51">
        <v>0</v>
      </c>
    </row>
    <row r="52" spans="1:5" x14ac:dyDescent="0.25">
      <c r="A52">
        <v>52</v>
      </c>
      <c r="B52">
        <v>4</v>
      </c>
      <c r="C52" t="s">
        <v>120</v>
      </c>
      <c r="D52" t="s">
        <v>87</v>
      </c>
      <c r="E52">
        <v>0</v>
      </c>
    </row>
    <row r="53" spans="1:5" x14ac:dyDescent="0.25">
      <c r="A53">
        <v>53</v>
      </c>
      <c r="B53">
        <v>1</v>
      </c>
      <c r="C53" t="s">
        <v>122</v>
      </c>
      <c r="D53" t="s">
        <v>87</v>
      </c>
      <c r="E53">
        <v>0</v>
      </c>
    </row>
    <row r="54" spans="1:5" x14ac:dyDescent="0.25">
      <c r="A54">
        <v>54</v>
      </c>
      <c r="B54">
        <v>2</v>
      </c>
      <c r="C54" t="s">
        <v>122</v>
      </c>
      <c r="D54" t="s">
        <v>87</v>
      </c>
      <c r="E54">
        <v>0</v>
      </c>
    </row>
    <row r="55" spans="1:5" x14ac:dyDescent="0.25">
      <c r="A55">
        <v>55</v>
      </c>
      <c r="B55">
        <v>3</v>
      </c>
      <c r="C55" t="s">
        <v>122</v>
      </c>
      <c r="D55" t="s">
        <v>87</v>
      </c>
      <c r="E55">
        <v>0</v>
      </c>
    </row>
    <row r="56" spans="1:5" x14ac:dyDescent="0.25">
      <c r="A56">
        <v>56</v>
      </c>
      <c r="B56">
        <v>4</v>
      </c>
      <c r="C56" t="s">
        <v>122</v>
      </c>
      <c r="D56" t="s">
        <v>87</v>
      </c>
      <c r="E56">
        <v>0</v>
      </c>
    </row>
    <row r="57" spans="1:5" x14ac:dyDescent="0.25">
      <c r="A57">
        <v>57</v>
      </c>
      <c r="B57">
        <v>1</v>
      </c>
      <c r="C57" t="s">
        <v>123</v>
      </c>
      <c r="D57" t="s">
        <v>124</v>
      </c>
      <c r="E57">
        <v>17.399999999999999</v>
      </c>
    </row>
    <row r="58" spans="1:5" x14ac:dyDescent="0.25">
      <c r="A58">
        <v>58</v>
      </c>
      <c r="B58">
        <v>2</v>
      </c>
      <c r="C58" t="s">
        <v>123</v>
      </c>
      <c r="D58" t="s">
        <v>125</v>
      </c>
      <c r="E58">
        <v>17.399999999999999</v>
      </c>
    </row>
    <row r="59" spans="1:5" x14ac:dyDescent="0.25">
      <c r="A59">
        <v>59</v>
      </c>
      <c r="B59">
        <v>3</v>
      </c>
      <c r="C59" t="s">
        <v>123</v>
      </c>
      <c r="D59" t="s">
        <v>87</v>
      </c>
      <c r="E59">
        <v>0</v>
      </c>
    </row>
    <row r="60" spans="1:5" x14ac:dyDescent="0.25">
      <c r="A60">
        <v>60</v>
      </c>
      <c r="B60">
        <v>4</v>
      </c>
      <c r="C60" t="s">
        <v>123</v>
      </c>
      <c r="D60" t="s">
        <v>87</v>
      </c>
      <c r="E60">
        <v>0</v>
      </c>
    </row>
    <row r="61" spans="1:5" x14ac:dyDescent="0.25">
      <c r="A61">
        <v>61</v>
      </c>
      <c r="B61">
        <v>1</v>
      </c>
      <c r="C61" t="s">
        <v>126</v>
      </c>
      <c r="D61" t="s">
        <v>127</v>
      </c>
      <c r="E61">
        <v>17.399999999999999</v>
      </c>
    </row>
    <row r="62" spans="1:5" x14ac:dyDescent="0.25">
      <c r="A62">
        <v>62</v>
      </c>
      <c r="B62">
        <v>2</v>
      </c>
      <c r="C62" t="s">
        <v>126</v>
      </c>
      <c r="D62" t="s">
        <v>128</v>
      </c>
      <c r="E62">
        <v>17.399999999999999</v>
      </c>
    </row>
    <row r="63" spans="1:5" x14ac:dyDescent="0.25">
      <c r="A63">
        <v>63</v>
      </c>
      <c r="B63">
        <v>3</v>
      </c>
      <c r="C63" t="s">
        <v>126</v>
      </c>
      <c r="D63" t="s">
        <v>87</v>
      </c>
      <c r="E63">
        <v>0</v>
      </c>
    </row>
    <row r="64" spans="1:5" x14ac:dyDescent="0.25">
      <c r="A64">
        <v>64</v>
      </c>
      <c r="B64">
        <v>4</v>
      </c>
      <c r="C64" t="s">
        <v>126</v>
      </c>
      <c r="D64" t="s">
        <v>87</v>
      </c>
      <c r="E64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8"/>
  <sheetViews>
    <sheetView zoomScaleNormal="100" workbookViewId="0"/>
  </sheetViews>
  <sheetFormatPr defaultRowHeight="13.8" x14ac:dyDescent="0.25"/>
  <cols>
    <col min="1" max="1" width="3.8984375" bestFit="1" customWidth="1"/>
    <col min="2" max="2" width="1.8984375" bestFit="1" customWidth="1"/>
    <col min="3" max="3" width="19.3984375" bestFit="1" customWidth="1"/>
    <col min="4" max="4" width="32" bestFit="1" customWidth="1"/>
    <col min="5" max="5" width="4.8984375" bestFit="1" customWidth="1"/>
  </cols>
  <sheetData>
    <row r="1" spans="1:5" x14ac:dyDescent="0.25">
      <c r="A1">
        <v>1</v>
      </c>
      <c r="B1">
        <v>1</v>
      </c>
      <c r="C1" t="s">
        <v>85</v>
      </c>
      <c r="D1" t="s">
        <v>86</v>
      </c>
      <c r="E1">
        <v>41.4</v>
      </c>
    </row>
    <row r="2" spans="1:5" x14ac:dyDescent="0.25">
      <c r="A2">
        <v>2</v>
      </c>
      <c r="B2">
        <v>2</v>
      </c>
      <c r="C2" t="s">
        <v>85</v>
      </c>
      <c r="D2" t="s">
        <v>106</v>
      </c>
      <c r="E2">
        <v>41.4</v>
      </c>
    </row>
    <row r="3" spans="1:5" x14ac:dyDescent="0.25">
      <c r="A3">
        <v>3</v>
      </c>
      <c r="B3">
        <v>3</v>
      </c>
      <c r="C3" t="s">
        <v>85</v>
      </c>
      <c r="D3" t="s">
        <v>107</v>
      </c>
      <c r="E3">
        <v>41.4</v>
      </c>
    </row>
    <row r="4" spans="1:5" x14ac:dyDescent="0.25">
      <c r="A4">
        <v>4</v>
      </c>
      <c r="B4">
        <v>4</v>
      </c>
      <c r="C4" t="s">
        <v>85</v>
      </c>
      <c r="D4" t="s">
        <v>103</v>
      </c>
      <c r="E4">
        <v>41.4</v>
      </c>
    </row>
    <row r="5" spans="1:5" x14ac:dyDescent="0.25">
      <c r="A5">
        <v>5</v>
      </c>
      <c r="B5">
        <v>5</v>
      </c>
      <c r="C5" t="s">
        <v>85</v>
      </c>
      <c r="D5" t="s">
        <v>104</v>
      </c>
      <c r="E5">
        <v>41.4</v>
      </c>
    </row>
    <row r="6" spans="1:5" x14ac:dyDescent="0.25">
      <c r="A6">
        <v>6</v>
      </c>
      <c r="B6">
        <v>6</v>
      </c>
      <c r="C6" t="s">
        <v>85</v>
      </c>
      <c r="D6" t="s">
        <v>87</v>
      </c>
      <c r="E6">
        <v>0</v>
      </c>
    </row>
    <row r="7" spans="1:5" x14ac:dyDescent="0.25">
      <c r="A7">
        <v>7</v>
      </c>
      <c r="B7">
        <v>7</v>
      </c>
      <c r="C7" t="s">
        <v>85</v>
      </c>
      <c r="D7" t="s">
        <v>87</v>
      </c>
      <c r="E7">
        <v>0</v>
      </c>
    </row>
    <row r="8" spans="1:5" x14ac:dyDescent="0.25">
      <c r="A8">
        <v>8</v>
      </c>
      <c r="B8">
        <v>8</v>
      </c>
      <c r="C8" t="s">
        <v>85</v>
      </c>
      <c r="D8" t="s">
        <v>87</v>
      </c>
      <c r="E8">
        <v>0</v>
      </c>
    </row>
    <row r="9" spans="1:5" x14ac:dyDescent="0.25">
      <c r="A9">
        <v>9</v>
      </c>
      <c r="B9">
        <v>1</v>
      </c>
      <c r="C9" t="s">
        <v>88</v>
      </c>
      <c r="D9" t="s">
        <v>89</v>
      </c>
      <c r="E9">
        <v>41.4</v>
      </c>
    </row>
    <row r="10" spans="1:5" x14ac:dyDescent="0.25">
      <c r="A10">
        <v>10</v>
      </c>
      <c r="B10">
        <v>2</v>
      </c>
      <c r="C10" t="s">
        <v>88</v>
      </c>
      <c r="D10" t="s">
        <v>90</v>
      </c>
      <c r="E10">
        <v>41.4</v>
      </c>
    </row>
    <row r="11" spans="1:5" x14ac:dyDescent="0.25">
      <c r="A11">
        <v>11</v>
      </c>
      <c r="B11">
        <v>3</v>
      </c>
      <c r="C11" t="s">
        <v>88</v>
      </c>
      <c r="D11" t="s">
        <v>114</v>
      </c>
      <c r="E11">
        <v>41.4</v>
      </c>
    </row>
    <row r="12" spans="1:5" x14ac:dyDescent="0.25">
      <c r="A12">
        <v>12</v>
      </c>
      <c r="B12">
        <v>4</v>
      </c>
      <c r="C12" t="s">
        <v>88</v>
      </c>
      <c r="D12" t="s">
        <v>115</v>
      </c>
      <c r="E12">
        <v>41.4</v>
      </c>
    </row>
    <row r="13" spans="1:5" x14ac:dyDescent="0.25">
      <c r="A13">
        <v>13</v>
      </c>
      <c r="B13">
        <v>5</v>
      </c>
      <c r="C13" t="s">
        <v>88</v>
      </c>
      <c r="D13" t="s">
        <v>116</v>
      </c>
      <c r="E13">
        <v>41.4</v>
      </c>
    </row>
    <row r="14" spans="1:5" x14ac:dyDescent="0.25">
      <c r="A14">
        <v>14</v>
      </c>
      <c r="B14">
        <v>6</v>
      </c>
      <c r="C14" t="s">
        <v>88</v>
      </c>
      <c r="D14" t="s">
        <v>112</v>
      </c>
      <c r="E14">
        <v>41.4</v>
      </c>
    </row>
    <row r="15" spans="1:5" x14ac:dyDescent="0.25">
      <c r="A15">
        <v>15</v>
      </c>
      <c r="B15">
        <v>7</v>
      </c>
      <c r="C15" t="s">
        <v>88</v>
      </c>
      <c r="D15" t="s">
        <v>87</v>
      </c>
      <c r="E15">
        <v>0</v>
      </c>
    </row>
    <row r="16" spans="1:5" x14ac:dyDescent="0.25">
      <c r="A16">
        <v>16</v>
      </c>
      <c r="B16">
        <v>8</v>
      </c>
      <c r="C16" t="s">
        <v>88</v>
      </c>
      <c r="D16" t="s">
        <v>87</v>
      </c>
      <c r="E16">
        <v>0</v>
      </c>
    </row>
    <row r="17" spans="1:5" x14ac:dyDescent="0.25">
      <c r="A17">
        <v>17</v>
      </c>
      <c r="B17">
        <v>1</v>
      </c>
      <c r="C17" t="s">
        <v>91</v>
      </c>
      <c r="D17" t="s">
        <v>92</v>
      </c>
      <c r="E17">
        <v>41.4</v>
      </c>
    </row>
    <row r="18" spans="1:5" x14ac:dyDescent="0.25">
      <c r="A18">
        <v>18</v>
      </c>
      <c r="B18">
        <v>2</v>
      </c>
      <c r="C18" t="s">
        <v>91</v>
      </c>
      <c r="D18" t="s">
        <v>93</v>
      </c>
      <c r="E18">
        <v>41.4</v>
      </c>
    </row>
    <row r="19" spans="1:5" x14ac:dyDescent="0.25">
      <c r="A19">
        <v>19</v>
      </c>
      <c r="B19">
        <v>3</v>
      </c>
      <c r="C19" t="s">
        <v>91</v>
      </c>
      <c r="D19" t="s">
        <v>118</v>
      </c>
      <c r="E19">
        <v>41.4</v>
      </c>
    </row>
    <row r="20" spans="1:5" x14ac:dyDescent="0.25">
      <c r="A20">
        <v>20</v>
      </c>
      <c r="B20">
        <v>4</v>
      </c>
      <c r="C20" t="s">
        <v>91</v>
      </c>
      <c r="D20" t="s">
        <v>119</v>
      </c>
      <c r="E20">
        <v>41.4</v>
      </c>
    </row>
    <row r="21" spans="1:5" x14ac:dyDescent="0.25">
      <c r="A21">
        <v>21</v>
      </c>
      <c r="B21">
        <v>5</v>
      </c>
      <c r="C21" t="s">
        <v>91</v>
      </c>
      <c r="D21" t="s">
        <v>87</v>
      </c>
      <c r="E21">
        <v>0</v>
      </c>
    </row>
    <row r="22" spans="1:5" x14ac:dyDescent="0.25">
      <c r="A22">
        <v>22</v>
      </c>
      <c r="B22">
        <v>6</v>
      </c>
      <c r="C22" t="s">
        <v>91</v>
      </c>
      <c r="D22" t="s">
        <v>87</v>
      </c>
      <c r="E22">
        <v>0</v>
      </c>
    </row>
    <row r="23" spans="1:5" x14ac:dyDescent="0.25">
      <c r="A23">
        <v>23</v>
      </c>
      <c r="B23">
        <v>7</v>
      </c>
      <c r="C23" t="s">
        <v>91</v>
      </c>
      <c r="D23" t="s">
        <v>87</v>
      </c>
      <c r="E23">
        <v>0</v>
      </c>
    </row>
    <row r="24" spans="1:5" x14ac:dyDescent="0.25">
      <c r="A24">
        <v>24</v>
      </c>
      <c r="B24">
        <v>8</v>
      </c>
      <c r="C24" t="s">
        <v>91</v>
      </c>
      <c r="D24" t="s">
        <v>87</v>
      </c>
      <c r="E24">
        <v>0</v>
      </c>
    </row>
    <row r="25" spans="1:5" x14ac:dyDescent="0.25">
      <c r="A25">
        <v>25</v>
      </c>
      <c r="B25">
        <v>1</v>
      </c>
      <c r="C25" t="s">
        <v>94</v>
      </c>
      <c r="D25" t="s">
        <v>95</v>
      </c>
      <c r="E25">
        <v>41.4</v>
      </c>
    </row>
    <row r="26" spans="1:5" x14ac:dyDescent="0.25">
      <c r="A26">
        <v>26</v>
      </c>
      <c r="B26">
        <v>2</v>
      </c>
      <c r="C26" t="s">
        <v>94</v>
      </c>
      <c r="D26" t="s">
        <v>96</v>
      </c>
      <c r="E26">
        <v>41.4</v>
      </c>
    </row>
    <row r="27" spans="1:5" x14ac:dyDescent="0.25">
      <c r="A27">
        <v>27</v>
      </c>
      <c r="B27">
        <v>3</v>
      </c>
      <c r="C27" t="s">
        <v>94</v>
      </c>
      <c r="D27" t="s">
        <v>86</v>
      </c>
      <c r="E27">
        <v>41.4</v>
      </c>
    </row>
    <row r="28" spans="1:5" x14ac:dyDescent="0.25">
      <c r="A28">
        <v>28</v>
      </c>
      <c r="B28">
        <v>4</v>
      </c>
      <c r="C28" t="s">
        <v>94</v>
      </c>
      <c r="D28" t="s">
        <v>100</v>
      </c>
      <c r="E28">
        <v>41.4</v>
      </c>
    </row>
    <row r="29" spans="1:5" x14ac:dyDescent="0.25">
      <c r="A29">
        <v>29</v>
      </c>
      <c r="B29">
        <v>5</v>
      </c>
      <c r="C29" t="s">
        <v>94</v>
      </c>
      <c r="D29" t="s">
        <v>109</v>
      </c>
      <c r="E29">
        <v>41.4</v>
      </c>
    </row>
    <row r="30" spans="1:5" x14ac:dyDescent="0.25">
      <c r="A30">
        <v>30</v>
      </c>
      <c r="B30">
        <v>6</v>
      </c>
      <c r="C30" t="s">
        <v>94</v>
      </c>
      <c r="D30" t="s">
        <v>110</v>
      </c>
      <c r="E30">
        <v>41.4</v>
      </c>
    </row>
    <row r="31" spans="1:5" x14ac:dyDescent="0.25">
      <c r="A31">
        <v>31</v>
      </c>
      <c r="B31">
        <v>7</v>
      </c>
      <c r="C31" t="s">
        <v>94</v>
      </c>
      <c r="D31" t="s">
        <v>87</v>
      </c>
      <c r="E31">
        <v>0</v>
      </c>
    </row>
    <row r="32" spans="1:5" x14ac:dyDescent="0.25">
      <c r="A32">
        <v>32</v>
      </c>
      <c r="B32">
        <v>8</v>
      </c>
      <c r="C32" t="s">
        <v>94</v>
      </c>
      <c r="D32" t="s">
        <v>87</v>
      </c>
      <c r="E32">
        <v>0</v>
      </c>
    </row>
    <row r="33" spans="1:5" x14ac:dyDescent="0.25">
      <c r="A33">
        <v>33</v>
      </c>
      <c r="B33">
        <v>1</v>
      </c>
      <c r="C33" t="s">
        <v>75</v>
      </c>
      <c r="D33" t="s">
        <v>95</v>
      </c>
      <c r="E33">
        <v>41.4</v>
      </c>
    </row>
    <row r="34" spans="1:5" x14ac:dyDescent="0.25">
      <c r="A34">
        <v>34</v>
      </c>
      <c r="B34">
        <v>2</v>
      </c>
      <c r="C34" t="s">
        <v>75</v>
      </c>
      <c r="D34" t="s">
        <v>96</v>
      </c>
      <c r="E34">
        <v>41.4</v>
      </c>
    </row>
    <row r="35" spans="1:5" x14ac:dyDescent="0.25">
      <c r="A35">
        <v>35</v>
      </c>
      <c r="B35">
        <v>3</v>
      </c>
      <c r="C35" t="s">
        <v>75</v>
      </c>
      <c r="D35" t="s">
        <v>97</v>
      </c>
      <c r="E35">
        <v>41.4</v>
      </c>
    </row>
    <row r="36" spans="1:5" x14ac:dyDescent="0.25">
      <c r="A36">
        <v>36</v>
      </c>
      <c r="B36">
        <v>4</v>
      </c>
      <c r="C36" t="s">
        <v>75</v>
      </c>
      <c r="D36" t="s">
        <v>98</v>
      </c>
      <c r="E36">
        <v>41.4</v>
      </c>
    </row>
    <row r="37" spans="1:5" x14ac:dyDescent="0.25">
      <c r="A37">
        <v>37</v>
      </c>
      <c r="B37">
        <v>5</v>
      </c>
      <c r="C37" t="s">
        <v>75</v>
      </c>
      <c r="D37" t="s">
        <v>121</v>
      </c>
      <c r="E37">
        <v>41.4</v>
      </c>
    </row>
    <row r="38" spans="1:5" x14ac:dyDescent="0.25">
      <c r="A38">
        <v>38</v>
      </c>
      <c r="B38">
        <v>6</v>
      </c>
      <c r="C38" t="s">
        <v>75</v>
      </c>
      <c r="D38" t="s">
        <v>124</v>
      </c>
      <c r="E38">
        <v>41.4</v>
      </c>
    </row>
    <row r="39" spans="1:5" x14ac:dyDescent="0.25">
      <c r="A39">
        <v>39</v>
      </c>
      <c r="B39">
        <v>7</v>
      </c>
      <c r="C39" t="s">
        <v>75</v>
      </c>
      <c r="D39" t="s">
        <v>87</v>
      </c>
      <c r="E39">
        <v>0</v>
      </c>
    </row>
    <row r="40" spans="1:5" x14ac:dyDescent="0.25">
      <c r="A40">
        <v>40</v>
      </c>
      <c r="B40">
        <v>8</v>
      </c>
      <c r="C40" t="s">
        <v>75</v>
      </c>
      <c r="D40" t="s">
        <v>87</v>
      </c>
      <c r="E40">
        <v>0</v>
      </c>
    </row>
    <row r="41" spans="1:5" x14ac:dyDescent="0.25">
      <c r="A41">
        <v>41</v>
      </c>
      <c r="B41">
        <v>1</v>
      </c>
      <c r="C41" t="s">
        <v>99</v>
      </c>
      <c r="D41" t="s">
        <v>106</v>
      </c>
      <c r="E41">
        <v>41.4</v>
      </c>
    </row>
    <row r="42" spans="1:5" x14ac:dyDescent="0.25">
      <c r="A42">
        <v>42</v>
      </c>
      <c r="B42">
        <v>2</v>
      </c>
      <c r="C42" t="s">
        <v>99</v>
      </c>
      <c r="D42" t="s">
        <v>107</v>
      </c>
      <c r="E42">
        <v>41.4</v>
      </c>
    </row>
    <row r="43" spans="1:5" x14ac:dyDescent="0.25">
      <c r="A43">
        <v>43</v>
      </c>
      <c r="B43">
        <v>3</v>
      </c>
      <c r="C43" t="s">
        <v>99</v>
      </c>
      <c r="D43" t="s">
        <v>100</v>
      </c>
      <c r="E43">
        <v>41.4</v>
      </c>
    </row>
    <row r="44" spans="1:5" x14ac:dyDescent="0.25">
      <c r="A44">
        <v>44</v>
      </c>
      <c r="B44">
        <v>4</v>
      </c>
      <c r="C44" t="s">
        <v>99</v>
      </c>
      <c r="D44" t="s">
        <v>101</v>
      </c>
      <c r="E44">
        <v>41.4</v>
      </c>
    </row>
    <row r="45" spans="1:5" x14ac:dyDescent="0.25">
      <c r="A45">
        <v>45</v>
      </c>
      <c r="B45">
        <v>5</v>
      </c>
      <c r="C45" t="s">
        <v>99</v>
      </c>
      <c r="D45" t="s">
        <v>127</v>
      </c>
      <c r="E45">
        <v>41.4</v>
      </c>
    </row>
    <row r="46" spans="1:5" x14ac:dyDescent="0.25">
      <c r="A46">
        <v>46</v>
      </c>
      <c r="B46">
        <v>6</v>
      </c>
      <c r="C46" t="s">
        <v>99</v>
      </c>
      <c r="D46" t="s">
        <v>128</v>
      </c>
      <c r="E46">
        <v>41.4</v>
      </c>
    </row>
    <row r="47" spans="1:5" x14ac:dyDescent="0.25">
      <c r="A47">
        <v>47</v>
      </c>
      <c r="B47">
        <v>7</v>
      </c>
      <c r="C47" t="s">
        <v>99</v>
      </c>
      <c r="D47" t="s">
        <v>125</v>
      </c>
      <c r="E47">
        <v>41.4</v>
      </c>
    </row>
    <row r="48" spans="1:5" x14ac:dyDescent="0.25">
      <c r="A48">
        <v>48</v>
      </c>
      <c r="B48">
        <v>8</v>
      </c>
      <c r="C48" t="s">
        <v>99</v>
      </c>
      <c r="D48" t="s">
        <v>87</v>
      </c>
      <c r="E48">
        <v>0</v>
      </c>
    </row>
    <row r="49" spans="1:5" x14ac:dyDescent="0.25">
      <c r="A49">
        <v>49</v>
      </c>
      <c r="B49">
        <v>1</v>
      </c>
      <c r="C49" t="s">
        <v>102</v>
      </c>
      <c r="D49" t="s">
        <v>98</v>
      </c>
      <c r="E49">
        <v>41.4</v>
      </c>
    </row>
    <row r="50" spans="1:5" x14ac:dyDescent="0.25">
      <c r="A50">
        <v>50</v>
      </c>
      <c r="B50">
        <v>2</v>
      </c>
      <c r="C50" t="s">
        <v>102</v>
      </c>
      <c r="D50" t="s">
        <v>103</v>
      </c>
      <c r="E50">
        <v>41.4</v>
      </c>
    </row>
    <row r="51" spans="1:5" x14ac:dyDescent="0.25">
      <c r="A51">
        <v>51</v>
      </c>
      <c r="B51">
        <v>3</v>
      </c>
      <c r="C51" t="s">
        <v>102</v>
      </c>
      <c r="D51" t="s">
        <v>104</v>
      </c>
      <c r="E51">
        <v>41.4</v>
      </c>
    </row>
    <row r="52" spans="1:5" x14ac:dyDescent="0.25">
      <c r="A52">
        <v>52</v>
      </c>
      <c r="B52">
        <v>4</v>
      </c>
      <c r="C52" t="s">
        <v>102</v>
      </c>
      <c r="D52" t="s">
        <v>124</v>
      </c>
      <c r="E52">
        <v>41.4</v>
      </c>
    </row>
    <row r="53" spans="1:5" x14ac:dyDescent="0.25">
      <c r="A53">
        <v>53</v>
      </c>
      <c r="B53">
        <v>5</v>
      </c>
      <c r="C53" t="s">
        <v>102</v>
      </c>
      <c r="D53" t="s">
        <v>125</v>
      </c>
      <c r="E53">
        <v>41.4</v>
      </c>
    </row>
    <row r="54" spans="1:5" x14ac:dyDescent="0.25">
      <c r="A54">
        <v>54</v>
      </c>
      <c r="B54">
        <v>6</v>
      </c>
      <c r="C54" t="s">
        <v>102</v>
      </c>
      <c r="D54" t="s">
        <v>87</v>
      </c>
      <c r="E54">
        <v>0</v>
      </c>
    </row>
    <row r="55" spans="1:5" x14ac:dyDescent="0.25">
      <c r="A55">
        <v>55</v>
      </c>
      <c r="B55">
        <v>7</v>
      </c>
      <c r="C55" t="s">
        <v>102</v>
      </c>
      <c r="D55" t="s">
        <v>87</v>
      </c>
      <c r="E55">
        <v>0</v>
      </c>
    </row>
    <row r="56" spans="1:5" x14ac:dyDescent="0.25">
      <c r="A56">
        <v>56</v>
      </c>
      <c r="B56">
        <v>8</v>
      </c>
      <c r="C56" t="s">
        <v>102</v>
      </c>
      <c r="D56" t="s">
        <v>87</v>
      </c>
      <c r="E56">
        <v>0</v>
      </c>
    </row>
    <row r="57" spans="1:5" x14ac:dyDescent="0.25">
      <c r="A57">
        <v>57</v>
      </c>
      <c r="B57">
        <v>1</v>
      </c>
      <c r="C57" t="s">
        <v>105</v>
      </c>
      <c r="D57" t="s">
        <v>95</v>
      </c>
      <c r="E57">
        <v>41.4</v>
      </c>
    </row>
    <row r="58" spans="1:5" x14ac:dyDescent="0.25">
      <c r="A58">
        <v>58</v>
      </c>
      <c r="B58">
        <v>2</v>
      </c>
      <c r="C58" t="s">
        <v>105</v>
      </c>
      <c r="D58" t="s">
        <v>96</v>
      </c>
      <c r="E58">
        <v>41.4</v>
      </c>
    </row>
    <row r="59" spans="1:5" x14ac:dyDescent="0.25">
      <c r="A59">
        <v>59</v>
      </c>
      <c r="B59">
        <v>3</v>
      </c>
      <c r="C59" t="s">
        <v>105</v>
      </c>
      <c r="D59" t="s">
        <v>106</v>
      </c>
      <c r="E59">
        <v>41.4</v>
      </c>
    </row>
    <row r="60" spans="1:5" x14ac:dyDescent="0.25">
      <c r="A60">
        <v>60</v>
      </c>
      <c r="B60">
        <v>4</v>
      </c>
      <c r="C60" t="s">
        <v>105</v>
      </c>
      <c r="D60" t="s">
        <v>107</v>
      </c>
      <c r="E60">
        <v>41.4</v>
      </c>
    </row>
    <row r="61" spans="1:5" x14ac:dyDescent="0.25">
      <c r="A61">
        <v>61</v>
      </c>
      <c r="B61">
        <v>5</v>
      </c>
      <c r="C61" t="s">
        <v>105</v>
      </c>
      <c r="D61" t="s">
        <v>87</v>
      </c>
      <c r="E61">
        <v>0</v>
      </c>
    </row>
    <row r="62" spans="1:5" x14ac:dyDescent="0.25">
      <c r="A62">
        <v>62</v>
      </c>
      <c r="B62">
        <v>6</v>
      </c>
      <c r="C62" t="s">
        <v>105</v>
      </c>
      <c r="D62" t="s">
        <v>87</v>
      </c>
      <c r="E62">
        <v>0</v>
      </c>
    </row>
    <row r="63" spans="1:5" x14ac:dyDescent="0.25">
      <c r="A63">
        <v>63</v>
      </c>
      <c r="B63">
        <v>7</v>
      </c>
      <c r="C63" t="s">
        <v>105</v>
      </c>
      <c r="D63" t="s">
        <v>87</v>
      </c>
      <c r="E63">
        <v>0</v>
      </c>
    </row>
    <row r="64" spans="1:5" x14ac:dyDescent="0.25">
      <c r="A64">
        <v>64</v>
      </c>
      <c r="B64">
        <v>8</v>
      </c>
      <c r="C64" t="s">
        <v>105</v>
      </c>
      <c r="D64" t="s">
        <v>87</v>
      </c>
      <c r="E64">
        <v>0</v>
      </c>
    </row>
    <row r="65" spans="1:5" x14ac:dyDescent="0.25">
      <c r="A65">
        <v>65</v>
      </c>
      <c r="B65">
        <v>1</v>
      </c>
      <c r="C65" t="s">
        <v>108</v>
      </c>
      <c r="D65" t="s">
        <v>86</v>
      </c>
      <c r="E65">
        <v>41.4</v>
      </c>
    </row>
    <row r="66" spans="1:5" x14ac:dyDescent="0.25">
      <c r="A66">
        <v>66</v>
      </c>
      <c r="B66">
        <v>2</v>
      </c>
      <c r="C66" t="s">
        <v>108</v>
      </c>
      <c r="D66" t="s">
        <v>97</v>
      </c>
      <c r="E66">
        <v>41.4</v>
      </c>
    </row>
    <row r="67" spans="1:5" x14ac:dyDescent="0.25">
      <c r="A67">
        <v>67</v>
      </c>
      <c r="B67">
        <v>3</v>
      </c>
      <c r="C67" t="s">
        <v>108</v>
      </c>
      <c r="D67" t="s">
        <v>121</v>
      </c>
      <c r="E67">
        <v>41.4</v>
      </c>
    </row>
    <row r="68" spans="1:5" x14ac:dyDescent="0.25">
      <c r="A68">
        <v>68</v>
      </c>
      <c r="B68">
        <v>4</v>
      </c>
      <c r="C68" t="s">
        <v>108</v>
      </c>
      <c r="D68" t="s">
        <v>119</v>
      </c>
      <c r="E68">
        <v>41.4</v>
      </c>
    </row>
    <row r="69" spans="1:5" x14ac:dyDescent="0.25">
      <c r="A69">
        <v>69</v>
      </c>
      <c r="B69">
        <v>5</v>
      </c>
      <c r="C69" t="s">
        <v>108</v>
      </c>
      <c r="D69" t="s">
        <v>109</v>
      </c>
      <c r="E69">
        <v>41.4</v>
      </c>
    </row>
    <row r="70" spans="1:5" x14ac:dyDescent="0.25">
      <c r="A70">
        <v>70</v>
      </c>
      <c r="B70">
        <v>6</v>
      </c>
      <c r="C70" t="s">
        <v>108</v>
      </c>
      <c r="D70" t="s">
        <v>110</v>
      </c>
      <c r="E70">
        <v>41.4</v>
      </c>
    </row>
    <row r="71" spans="1:5" x14ac:dyDescent="0.25">
      <c r="A71">
        <v>71</v>
      </c>
      <c r="B71">
        <v>7</v>
      </c>
      <c r="C71" t="s">
        <v>108</v>
      </c>
      <c r="D71" t="s">
        <v>87</v>
      </c>
      <c r="E71">
        <v>0</v>
      </c>
    </row>
    <row r="72" spans="1:5" x14ac:dyDescent="0.25">
      <c r="A72">
        <v>72</v>
      </c>
      <c r="B72">
        <v>8</v>
      </c>
      <c r="C72" t="s">
        <v>108</v>
      </c>
      <c r="D72" t="s">
        <v>87</v>
      </c>
      <c r="E72">
        <v>0</v>
      </c>
    </row>
    <row r="73" spans="1:5" x14ac:dyDescent="0.25">
      <c r="A73">
        <v>73</v>
      </c>
      <c r="B73">
        <v>1</v>
      </c>
      <c r="C73" t="s">
        <v>111</v>
      </c>
      <c r="D73" t="s">
        <v>89</v>
      </c>
      <c r="E73">
        <v>41.4</v>
      </c>
    </row>
    <row r="74" spans="1:5" x14ac:dyDescent="0.25">
      <c r="A74">
        <v>74</v>
      </c>
      <c r="B74">
        <v>2</v>
      </c>
      <c r="C74" t="s">
        <v>111</v>
      </c>
      <c r="D74" t="s">
        <v>90</v>
      </c>
      <c r="E74">
        <v>41.4</v>
      </c>
    </row>
    <row r="75" spans="1:5" x14ac:dyDescent="0.25">
      <c r="A75">
        <v>75</v>
      </c>
      <c r="B75">
        <v>3</v>
      </c>
      <c r="C75" t="s">
        <v>111</v>
      </c>
      <c r="D75" t="s">
        <v>114</v>
      </c>
      <c r="E75">
        <v>41.4</v>
      </c>
    </row>
    <row r="76" spans="1:5" x14ac:dyDescent="0.25">
      <c r="A76">
        <v>76</v>
      </c>
      <c r="B76">
        <v>4</v>
      </c>
      <c r="C76" t="s">
        <v>111</v>
      </c>
      <c r="D76" t="s">
        <v>115</v>
      </c>
      <c r="E76">
        <v>41.4</v>
      </c>
    </row>
    <row r="77" spans="1:5" x14ac:dyDescent="0.25">
      <c r="A77">
        <v>77</v>
      </c>
      <c r="B77">
        <v>5</v>
      </c>
      <c r="C77" t="s">
        <v>111</v>
      </c>
      <c r="D77" t="s">
        <v>116</v>
      </c>
      <c r="E77">
        <v>41.4</v>
      </c>
    </row>
    <row r="78" spans="1:5" x14ac:dyDescent="0.25">
      <c r="A78">
        <v>78</v>
      </c>
      <c r="B78">
        <v>6</v>
      </c>
      <c r="C78" t="s">
        <v>111</v>
      </c>
      <c r="D78" t="s">
        <v>112</v>
      </c>
      <c r="E78">
        <v>41.4</v>
      </c>
    </row>
    <row r="79" spans="1:5" x14ac:dyDescent="0.25">
      <c r="A79">
        <v>79</v>
      </c>
      <c r="B79">
        <v>7</v>
      </c>
      <c r="C79" t="s">
        <v>111</v>
      </c>
      <c r="D79" t="s">
        <v>87</v>
      </c>
      <c r="E79">
        <v>0</v>
      </c>
    </row>
    <row r="80" spans="1:5" x14ac:dyDescent="0.25">
      <c r="A80">
        <v>80</v>
      </c>
      <c r="B80">
        <v>8</v>
      </c>
      <c r="C80" t="s">
        <v>111</v>
      </c>
      <c r="D80" t="s">
        <v>87</v>
      </c>
      <c r="E80">
        <v>0</v>
      </c>
    </row>
    <row r="81" spans="1:5" x14ac:dyDescent="0.25">
      <c r="A81">
        <v>81</v>
      </c>
      <c r="B81">
        <v>1</v>
      </c>
      <c r="C81" t="s">
        <v>113</v>
      </c>
      <c r="D81" t="s">
        <v>89</v>
      </c>
      <c r="E81">
        <v>41.4</v>
      </c>
    </row>
    <row r="82" spans="1:5" x14ac:dyDescent="0.25">
      <c r="A82">
        <v>82</v>
      </c>
      <c r="B82">
        <v>2</v>
      </c>
      <c r="C82" t="s">
        <v>113</v>
      </c>
      <c r="D82" t="s">
        <v>90</v>
      </c>
      <c r="E82">
        <v>41.4</v>
      </c>
    </row>
    <row r="83" spans="1:5" x14ac:dyDescent="0.25">
      <c r="A83">
        <v>83</v>
      </c>
      <c r="B83">
        <v>3</v>
      </c>
      <c r="C83" t="s">
        <v>113</v>
      </c>
      <c r="D83" t="s">
        <v>114</v>
      </c>
      <c r="E83">
        <v>41.4</v>
      </c>
    </row>
    <row r="84" spans="1:5" x14ac:dyDescent="0.25">
      <c r="A84">
        <v>84</v>
      </c>
      <c r="B84">
        <v>4</v>
      </c>
      <c r="C84" t="s">
        <v>113</v>
      </c>
      <c r="D84" t="s">
        <v>115</v>
      </c>
      <c r="E84">
        <v>41.4</v>
      </c>
    </row>
    <row r="85" spans="1:5" x14ac:dyDescent="0.25">
      <c r="A85">
        <v>85</v>
      </c>
      <c r="B85">
        <v>5</v>
      </c>
      <c r="C85" t="s">
        <v>113</v>
      </c>
      <c r="D85" t="s">
        <v>116</v>
      </c>
      <c r="E85">
        <v>41.4</v>
      </c>
    </row>
    <row r="86" spans="1:5" x14ac:dyDescent="0.25">
      <c r="A86">
        <v>86</v>
      </c>
      <c r="B86">
        <v>6</v>
      </c>
      <c r="C86" t="s">
        <v>113</v>
      </c>
      <c r="D86" t="s">
        <v>112</v>
      </c>
      <c r="E86">
        <v>41.4</v>
      </c>
    </row>
    <row r="87" spans="1:5" x14ac:dyDescent="0.25">
      <c r="A87">
        <v>87</v>
      </c>
      <c r="B87">
        <v>7</v>
      </c>
      <c r="C87" t="s">
        <v>113</v>
      </c>
      <c r="D87" t="s">
        <v>87</v>
      </c>
      <c r="E87">
        <v>0</v>
      </c>
    </row>
    <row r="88" spans="1:5" x14ac:dyDescent="0.25">
      <c r="A88">
        <v>88</v>
      </c>
      <c r="B88">
        <v>8</v>
      </c>
      <c r="C88" t="s">
        <v>113</v>
      </c>
      <c r="D88" t="s">
        <v>87</v>
      </c>
      <c r="E88">
        <v>0</v>
      </c>
    </row>
    <row r="89" spans="1:5" x14ac:dyDescent="0.25">
      <c r="A89">
        <v>89</v>
      </c>
      <c r="B89">
        <v>1</v>
      </c>
      <c r="C89" t="s">
        <v>117</v>
      </c>
      <c r="D89" t="s">
        <v>92</v>
      </c>
      <c r="E89">
        <v>41.4</v>
      </c>
    </row>
    <row r="90" spans="1:5" x14ac:dyDescent="0.25">
      <c r="A90">
        <v>90</v>
      </c>
      <c r="B90">
        <v>2</v>
      </c>
      <c r="C90" t="s">
        <v>117</v>
      </c>
      <c r="D90" t="s">
        <v>93</v>
      </c>
      <c r="E90">
        <v>41.4</v>
      </c>
    </row>
    <row r="91" spans="1:5" x14ac:dyDescent="0.25">
      <c r="A91">
        <v>91</v>
      </c>
      <c r="B91">
        <v>3</v>
      </c>
      <c r="C91" t="s">
        <v>117</v>
      </c>
      <c r="D91" t="s">
        <v>118</v>
      </c>
      <c r="E91">
        <v>41.4</v>
      </c>
    </row>
    <row r="92" spans="1:5" x14ac:dyDescent="0.25">
      <c r="A92">
        <v>92</v>
      </c>
      <c r="B92">
        <v>4</v>
      </c>
      <c r="C92" t="s">
        <v>117</v>
      </c>
      <c r="D92" t="s">
        <v>119</v>
      </c>
      <c r="E92">
        <v>41.4</v>
      </c>
    </row>
    <row r="93" spans="1:5" x14ac:dyDescent="0.25">
      <c r="A93">
        <v>93</v>
      </c>
      <c r="B93">
        <v>5</v>
      </c>
      <c r="C93" t="s">
        <v>117</v>
      </c>
      <c r="D93" t="s">
        <v>87</v>
      </c>
      <c r="E93">
        <v>0</v>
      </c>
    </row>
    <row r="94" spans="1:5" x14ac:dyDescent="0.25">
      <c r="A94">
        <v>94</v>
      </c>
      <c r="B94">
        <v>6</v>
      </c>
      <c r="C94" t="s">
        <v>117</v>
      </c>
      <c r="D94" t="s">
        <v>87</v>
      </c>
      <c r="E94">
        <v>0</v>
      </c>
    </row>
    <row r="95" spans="1:5" x14ac:dyDescent="0.25">
      <c r="A95">
        <v>95</v>
      </c>
      <c r="B95">
        <v>7</v>
      </c>
      <c r="C95" t="s">
        <v>117</v>
      </c>
      <c r="D95" t="s">
        <v>87</v>
      </c>
      <c r="E95">
        <v>0</v>
      </c>
    </row>
    <row r="96" spans="1:5" x14ac:dyDescent="0.25">
      <c r="A96">
        <v>96</v>
      </c>
      <c r="B96">
        <v>8</v>
      </c>
      <c r="C96" t="s">
        <v>117</v>
      </c>
      <c r="D96" t="s">
        <v>87</v>
      </c>
      <c r="E96">
        <v>0</v>
      </c>
    </row>
    <row r="97" spans="1:5" x14ac:dyDescent="0.25">
      <c r="A97">
        <v>97</v>
      </c>
      <c r="B97">
        <v>1</v>
      </c>
      <c r="C97" t="s">
        <v>120</v>
      </c>
      <c r="D97" t="s">
        <v>97</v>
      </c>
      <c r="E97">
        <v>41.4</v>
      </c>
    </row>
    <row r="98" spans="1:5" x14ac:dyDescent="0.25">
      <c r="A98">
        <v>98</v>
      </c>
      <c r="B98">
        <v>2</v>
      </c>
      <c r="C98" t="s">
        <v>120</v>
      </c>
      <c r="D98" t="s">
        <v>121</v>
      </c>
      <c r="E98">
        <v>41.4</v>
      </c>
    </row>
    <row r="99" spans="1:5" x14ac:dyDescent="0.25">
      <c r="A99">
        <v>99</v>
      </c>
      <c r="B99">
        <v>3</v>
      </c>
      <c r="C99" t="s">
        <v>120</v>
      </c>
      <c r="D99" t="s">
        <v>109</v>
      </c>
      <c r="E99">
        <v>41.4</v>
      </c>
    </row>
    <row r="100" spans="1:5" x14ac:dyDescent="0.25">
      <c r="A100">
        <v>100</v>
      </c>
      <c r="B100">
        <v>4</v>
      </c>
      <c r="C100" t="s">
        <v>120</v>
      </c>
      <c r="D100" t="s">
        <v>110</v>
      </c>
      <c r="E100">
        <v>41.4</v>
      </c>
    </row>
    <row r="101" spans="1:5" x14ac:dyDescent="0.25">
      <c r="A101">
        <v>101</v>
      </c>
      <c r="B101">
        <v>5</v>
      </c>
      <c r="C101" t="s">
        <v>120</v>
      </c>
      <c r="D101" t="s">
        <v>87</v>
      </c>
      <c r="E101">
        <v>0</v>
      </c>
    </row>
    <row r="102" spans="1:5" x14ac:dyDescent="0.25">
      <c r="A102">
        <v>102</v>
      </c>
      <c r="B102">
        <v>6</v>
      </c>
      <c r="C102" t="s">
        <v>120</v>
      </c>
      <c r="D102" t="s">
        <v>87</v>
      </c>
      <c r="E102">
        <v>0</v>
      </c>
    </row>
    <row r="103" spans="1:5" x14ac:dyDescent="0.25">
      <c r="A103">
        <v>103</v>
      </c>
      <c r="B103">
        <v>7</v>
      </c>
      <c r="C103" t="s">
        <v>120</v>
      </c>
      <c r="D103" t="s">
        <v>87</v>
      </c>
      <c r="E103">
        <v>0</v>
      </c>
    </row>
    <row r="104" spans="1:5" x14ac:dyDescent="0.25">
      <c r="A104">
        <v>104</v>
      </c>
      <c r="B104">
        <v>8</v>
      </c>
      <c r="C104" t="s">
        <v>120</v>
      </c>
      <c r="D104" t="s">
        <v>87</v>
      </c>
      <c r="E104">
        <v>0</v>
      </c>
    </row>
    <row r="105" spans="1:5" x14ac:dyDescent="0.25">
      <c r="A105">
        <v>105</v>
      </c>
      <c r="B105">
        <v>1</v>
      </c>
      <c r="C105" t="s">
        <v>122</v>
      </c>
      <c r="D105" t="s">
        <v>101</v>
      </c>
      <c r="E105">
        <v>41.4</v>
      </c>
    </row>
    <row r="106" spans="1:5" x14ac:dyDescent="0.25">
      <c r="A106">
        <v>106</v>
      </c>
      <c r="B106">
        <v>2</v>
      </c>
      <c r="C106" t="s">
        <v>122</v>
      </c>
      <c r="D106" t="s">
        <v>127</v>
      </c>
      <c r="E106">
        <v>41.4</v>
      </c>
    </row>
    <row r="107" spans="1:5" x14ac:dyDescent="0.25">
      <c r="A107">
        <v>107</v>
      </c>
      <c r="B107">
        <v>3</v>
      </c>
      <c r="C107" t="s">
        <v>122</v>
      </c>
      <c r="D107" t="s">
        <v>128</v>
      </c>
      <c r="E107">
        <v>41.4</v>
      </c>
    </row>
    <row r="108" spans="1:5" x14ac:dyDescent="0.25">
      <c r="A108">
        <v>108</v>
      </c>
      <c r="B108">
        <v>4</v>
      </c>
      <c r="C108" t="s">
        <v>122</v>
      </c>
      <c r="D108" t="s">
        <v>118</v>
      </c>
      <c r="E108">
        <v>41.4</v>
      </c>
    </row>
    <row r="109" spans="1:5" x14ac:dyDescent="0.25">
      <c r="A109">
        <v>109</v>
      </c>
      <c r="B109">
        <v>5</v>
      </c>
      <c r="C109" t="s">
        <v>122</v>
      </c>
      <c r="D109" t="s">
        <v>87</v>
      </c>
      <c r="E109">
        <v>0</v>
      </c>
    </row>
    <row r="110" spans="1:5" x14ac:dyDescent="0.25">
      <c r="A110">
        <v>110</v>
      </c>
      <c r="B110">
        <v>6</v>
      </c>
      <c r="C110" t="s">
        <v>122</v>
      </c>
      <c r="D110" t="s">
        <v>87</v>
      </c>
      <c r="E110">
        <v>0</v>
      </c>
    </row>
    <row r="111" spans="1:5" x14ac:dyDescent="0.25">
      <c r="A111">
        <v>111</v>
      </c>
      <c r="B111">
        <v>7</v>
      </c>
      <c r="C111" t="s">
        <v>122</v>
      </c>
      <c r="D111" t="s">
        <v>87</v>
      </c>
      <c r="E111">
        <v>0</v>
      </c>
    </row>
    <row r="112" spans="1:5" x14ac:dyDescent="0.25">
      <c r="A112">
        <v>112</v>
      </c>
      <c r="B112">
        <v>8</v>
      </c>
      <c r="C112" t="s">
        <v>122</v>
      </c>
      <c r="D112" t="s">
        <v>87</v>
      </c>
      <c r="E112">
        <v>0</v>
      </c>
    </row>
    <row r="113" spans="1:5" x14ac:dyDescent="0.25">
      <c r="A113">
        <v>113</v>
      </c>
      <c r="B113">
        <v>1</v>
      </c>
      <c r="C113" t="s">
        <v>123</v>
      </c>
      <c r="D113" t="s">
        <v>98</v>
      </c>
      <c r="E113">
        <v>41.4</v>
      </c>
    </row>
    <row r="114" spans="1:5" x14ac:dyDescent="0.25">
      <c r="A114">
        <v>114</v>
      </c>
      <c r="B114">
        <v>2</v>
      </c>
      <c r="C114" t="s">
        <v>123</v>
      </c>
      <c r="D114" t="s">
        <v>103</v>
      </c>
      <c r="E114">
        <v>41.4</v>
      </c>
    </row>
    <row r="115" spans="1:5" x14ac:dyDescent="0.25">
      <c r="A115">
        <v>115</v>
      </c>
      <c r="B115">
        <v>3</v>
      </c>
      <c r="C115" t="s">
        <v>123</v>
      </c>
      <c r="D115" t="s">
        <v>104</v>
      </c>
      <c r="E115">
        <v>41.4</v>
      </c>
    </row>
    <row r="116" spans="1:5" x14ac:dyDescent="0.25">
      <c r="A116">
        <v>116</v>
      </c>
      <c r="B116">
        <v>4</v>
      </c>
      <c r="C116" t="s">
        <v>123</v>
      </c>
      <c r="D116" t="s">
        <v>124</v>
      </c>
      <c r="E116">
        <v>41.4</v>
      </c>
    </row>
    <row r="117" spans="1:5" x14ac:dyDescent="0.25">
      <c r="A117">
        <v>117</v>
      </c>
      <c r="B117">
        <v>5</v>
      </c>
      <c r="C117" t="s">
        <v>123</v>
      </c>
      <c r="D117" t="s">
        <v>125</v>
      </c>
      <c r="E117">
        <v>41.4</v>
      </c>
    </row>
    <row r="118" spans="1:5" x14ac:dyDescent="0.25">
      <c r="A118">
        <v>118</v>
      </c>
      <c r="B118">
        <v>6</v>
      </c>
      <c r="C118" t="s">
        <v>123</v>
      </c>
      <c r="D118" t="s">
        <v>87</v>
      </c>
      <c r="E118">
        <v>0</v>
      </c>
    </row>
    <row r="119" spans="1:5" x14ac:dyDescent="0.25">
      <c r="A119">
        <v>119</v>
      </c>
      <c r="B119">
        <v>7</v>
      </c>
      <c r="C119" t="s">
        <v>123</v>
      </c>
      <c r="D119" t="s">
        <v>87</v>
      </c>
      <c r="E119">
        <v>0</v>
      </c>
    </row>
    <row r="120" spans="1:5" x14ac:dyDescent="0.25">
      <c r="A120">
        <v>120</v>
      </c>
      <c r="B120">
        <v>8</v>
      </c>
      <c r="C120" t="s">
        <v>123</v>
      </c>
      <c r="D120" t="s">
        <v>87</v>
      </c>
      <c r="E120">
        <v>0</v>
      </c>
    </row>
    <row r="121" spans="1:5" x14ac:dyDescent="0.25">
      <c r="A121">
        <v>121</v>
      </c>
      <c r="B121">
        <v>1</v>
      </c>
      <c r="C121" t="s">
        <v>126</v>
      </c>
      <c r="D121" t="s">
        <v>92</v>
      </c>
      <c r="E121">
        <v>41.4</v>
      </c>
    </row>
    <row r="122" spans="1:5" x14ac:dyDescent="0.25">
      <c r="A122">
        <v>122</v>
      </c>
      <c r="B122">
        <v>2</v>
      </c>
      <c r="C122" t="s">
        <v>126</v>
      </c>
      <c r="D122" t="s">
        <v>93</v>
      </c>
      <c r="E122">
        <v>41.4</v>
      </c>
    </row>
    <row r="123" spans="1:5" x14ac:dyDescent="0.25">
      <c r="A123">
        <v>123</v>
      </c>
      <c r="B123">
        <v>3</v>
      </c>
      <c r="C123" t="s">
        <v>126</v>
      </c>
      <c r="D123" t="s">
        <v>100</v>
      </c>
      <c r="E123">
        <v>41.4</v>
      </c>
    </row>
    <row r="124" spans="1:5" x14ac:dyDescent="0.25">
      <c r="A124">
        <v>124</v>
      </c>
      <c r="B124">
        <v>4</v>
      </c>
      <c r="C124" t="s">
        <v>126</v>
      </c>
      <c r="D124" t="s">
        <v>101</v>
      </c>
      <c r="E124">
        <v>41.4</v>
      </c>
    </row>
    <row r="125" spans="1:5" x14ac:dyDescent="0.25">
      <c r="A125">
        <v>125</v>
      </c>
      <c r="B125">
        <v>5</v>
      </c>
      <c r="C125" t="s">
        <v>126</v>
      </c>
      <c r="D125" t="s">
        <v>127</v>
      </c>
      <c r="E125">
        <v>41.4</v>
      </c>
    </row>
    <row r="126" spans="1:5" x14ac:dyDescent="0.25">
      <c r="A126">
        <v>126</v>
      </c>
      <c r="B126">
        <v>6</v>
      </c>
      <c r="C126" t="s">
        <v>126</v>
      </c>
      <c r="D126" t="s">
        <v>128</v>
      </c>
      <c r="E126">
        <v>41.4</v>
      </c>
    </row>
    <row r="127" spans="1:5" x14ac:dyDescent="0.25">
      <c r="A127">
        <v>127</v>
      </c>
      <c r="B127">
        <v>7</v>
      </c>
      <c r="C127" t="s">
        <v>126</v>
      </c>
      <c r="D127" t="s">
        <v>87</v>
      </c>
      <c r="E127">
        <v>0</v>
      </c>
    </row>
    <row r="128" spans="1:5" x14ac:dyDescent="0.25">
      <c r="A128">
        <v>128</v>
      </c>
      <c r="B128">
        <v>8</v>
      </c>
      <c r="C128" t="s">
        <v>126</v>
      </c>
      <c r="D128" t="s">
        <v>87</v>
      </c>
      <c r="E12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10</vt:i4>
      </vt:variant>
      <vt:variant>
        <vt:lpstr>ช่วงที่มีชื่อ</vt:lpstr>
      </vt:variant>
      <vt:variant>
        <vt:i4>4</vt:i4>
      </vt:variant>
    </vt:vector>
  </HeadingPairs>
  <TitlesOfParts>
    <vt:vector size="14" baseType="lpstr">
      <vt:lpstr>Student</vt:lpstr>
      <vt:lpstr>แบบบันทึก</vt:lpstr>
      <vt:lpstr>ใบบันทึก</vt:lpstr>
      <vt:lpstr>ความถี่</vt:lpstr>
      <vt:lpstr>Criteria</vt:lpstr>
      <vt:lpstr>Advisor</vt:lpstr>
      <vt:lpstr>Project</vt:lpstr>
      <vt:lpstr>ReadAdvisor</vt:lpstr>
      <vt:lpstr>ReadProject</vt:lpstr>
      <vt:lpstr>Upload</vt:lpstr>
      <vt:lpstr>ความถี่!Print_Area</vt:lpstr>
      <vt:lpstr>แบบบันทึก!Print_Area</vt:lpstr>
      <vt:lpstr>ใบบันทึก!Print_Area</vt:lpstr>
      <vt:lpstr>ใบบันทึก!Print_Titles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Nithi Thanon</dc:creator>
  <cp:lastModifiedBy>Nithi Thanon</cp:lastModifiedBy>
  <cp:lastPrinted>2024-12-31T03:34:31Z</cp:lastPrinted>
  <dcterms:created xsi:type="dcterms:W3CDTF">2024-12-30T01:43:27Z</dcterms:created>
  <dcterms:modified xsi:type="dcterms:W3CDTF">2025-01-09T04:52:15Z</dcterms:modified>
</cp:coreProperties>
</file>